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6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'Лист1'!$A$1:$Q$226</definedName>
    <definedName name="_xlnm.Print_Area" localSheetId="1">'Лист2'!$A$1:$Q$96</definedName>
    <definedName name="_xlnm.Print_Area" localSheetId="2">'Лист3'!$A$1:$Q$170</definedName>
  </definedNames>
  <calcPr fullCalcOnLoad="1"/>
</workbook>
</file>

<file path=xl/sharedStrings.xml><?xml version="1.0" encoding="utf-8"?>
<sst xmlns="http://schemas.openxmlformats.org/spreadsheetml/2006/main" count="644" uniqueCount="154">
  <si>
    <t>Институт</t>
  </si>
  <si>
    <t>Кафедра</t>
  </si>
  <si>
    <t>Почас.</t>
  </si>
  <si>
    <t>Структура учебной нагрузки по типам</t>
  </si>
  <si>
    <t>Структура нагрузки по категориям</t>
  </si>
  <si>
    <t>Структура штатного расписания</t>
  </si>
  <si>
    <t>Проф.</t>
  </si>
  <si>
    <t>Доц.</t>
  </si>
  <si>
    <t>Ассис.</t>
  </si>
  <si>
    <t>Всего</t>
  </si>
  <si>
    <t>(час.)</t>
  </si>
  <si>
    <t>(шт.ед.)</t>
  </si>
  <si>
    <t xml:space="preserve">Внеб. </t>
  </si>
  <si>
    <t>(в т.ч.)</t>
  </si>
  <si>
    <t>Тип 1</t>
  </si>
  <si>
    <t>Тип 2</t>
  </si>
  <si>
    <t>Тип 3</t>
  </si>
  <si>
    <t>Раздельный отчет по форме обучения:</t>
  </si>
  <si>
    <t>Итого по ТПУ</t>
  </si>
  <si>
    <t>17.10.2014 14:33</t>
  </si>
  <si>
    <t>Проект штатного расписания ППС (классическая форма обучения) на  2014-2015 уч. г.</t>
  </si>
  <si>
    <t>Очная</t>
  </si>
  <si>
    <t>ИК</t>
  </si>
  <si>
    <t>АИКС</t>
  </si>
  <si>
    <t>ДО</t>
  </si>
  <si>
    <t>АРМ</t>
  </si>
  <si>
    <t>ВТ</t>
  </si>
  <si>
    <t>ИГПД</t>
  </si>
  <si>
    <t>ИКСУ</t>
  </si>
  <si>
    <t>ИПС</t>
  </si>
  <si>
    <t>ИЯИК</t>
  </si>
  <si>
    <t>КИСМ</t>
  </si>
  <si>
    <t>ОСУ</t>
  </si>
  <si>
    <t>ПМ</t>
  </si>
  <si>
    <t>ТАМП</t>
  </si>
  <si>
    <t>Итого по ИК</t>
  </si>
  <si>
    <t>ИМОЯК</t>
  </si>
  <si>
    <t>ВЯ</t>
  </si>
  <si>
    <t>ЛиП</t>
  </si>
  <si>
    <t>МД</t>
  </si>
  <si>
    <t>НЯ</t>
  </si>
  <si>
    <t>РКИ</t>
  </si>
  <si>
    <t>РЯЛ</t>
  </si>
  <si>
    <t>Итого по ИМОЯК</t>
  </si>
  <si>
    <t>ИНК</t>
  </si>
  <si>
    <t>ИИТ</t>
  </si>
  <si>
    <t>ИЯНК</t>
  </si>
  <si>
    <t>ОТСП</t>
  </si>
  <si>
    <t>ПМЭ</t>
  </si>
  <si>
    <t>ТПС</t>
  </si>
  <si>
    <t>ФМПК</t>
  </si>
  <si>
    <t>ЭБЖ</t>
  </si>
  <si>
    <t>Итого по ИНК</t>
  </si>
  <si>
    <t>ИПР</t>
  </si>
  <si>
    <t>БС</t>
  </si>
  <si>
    <t>ГЕОФ</t>
  </si>
  <si>
    <t>ГИГЭ</t>
  </si>
  <si>
    <t>ГРНМ</t>
  </si>
  <si>
    <t>ГРПИ</t>
  </si>
  <si>
    <t>ГЭГХ</t>
  </si>
  <si>
    <t>ИЯПР</t>
  </si>
  <si>
    <t>ОГЗ</t>
  </si>
  <si>
    <t>ОХТ</t>
  </si>
  <si>
    <t>ТОВПМ</t>
  </si>
  <si>
    <t>ТХНГ</t>
  </si>
  <si>
    <t>ФАХ</t>
  </si>
  <si>
    <t>ХТТ и ХК</t>
  </si>
  <si>
    <t>ЭПР</t>
  </si>
  <si>
    <t>Итого по ИПР</t>
  </si>
  <si>
    <t>ИСГТ</t>
  </si>
  <si>
    <t>ИП</t>
  </si>
  <si>
    <t>ИСТ</t>
  </si>
  <si>
    <t>ИЯСГТ</t>
  </si>
  <si>
    <t>КТЛ</t>
  </si>
  <si>
    <t>МЕН</t>
  </si>
  <si>
    <t>ОТВПО</t>
  </si>
  <si>
    <t>СД</t>
  </si>
  <si>
    <t>СОЦ</t>
  </si>
  <si>
    <t>ФВ</t>
  </si>
  <si>
    <t>ФИЛ</t>
  </si>
  <si>
    <t>ЭКОН</t>
  </si>
  <si>
    <t>Итого по ИСГТ</t>
  </si>
  <si>
    <t>ИСПК</t>
  </si>
  <si>
    <t>ИПед</t>
  </si>
  <si>
    <t>МПИЯ</t>
  </si>
  <si>
    <t>Итого по ИСПК</t>
  </si>
  <si>
    <t>ИФВТ</t>
  </si>
  <si>
    <t>БИОХ</t>
  </si>
  <si>
    <t>ИЯФВТ</t>
  </si>
  <si>
    <t>ЛиСТ</t>
  </si>
  <si>
    <t>ММС</t>
  </si>
  <si>
    <t>МТМ</t>
  </si>
  <si>
    <t>НМНТ</t>
  </si>
  <si>
    <t>ОНХ</t>
  </si>
  <si>
    <t>СЭ</t>
  </si>
  <si>
    <t>ТПМ</t>
  </si>
  <si>
    <t>ТСН</t>
  </si>
  <si>
    <t>ТЭВН</t>
  </si>
  <si>
    <t>ФВТМ</t>
  </si>
  <si>
    <t>Итого по ИФВТ</t>
  </si>
  <si>
    <t>ИнЭО</t>
  </si>
  <si>
    <t>ТПЭО</t>
  </si>
  <si>
    <t>Итого по ИнЭО</t>
  </si>
  <si>
    <t>ФТИ</t>
  </si>
  <si>
    <t>ВМ</t>
  </si>
  <si>
    <t>ВММФ</t>
  </si>
  <si>
    <t>ВЭПТ</t>
  </si>
  <si>
    <t>ИЯФТ</t>
  </si>
  <si>
    <t>ОФ</t>
  </si>
  <si>
    <t>ПФ</t>
  </si>
  <si>
    <t>ТИЭФ</t>
  </si>
  <si>
    <t>ТФ</t>
  </si>
  <si>
    <t>ФЭУ</t>
  </si>
  <si>
    <t>ХТРЭ</t>
  </si>
  <si>
    <t>ЭАФУ</t>
  </si>
  <si>
    <t>Итого по ФТИ</t>
  </si>
  <si>
    <t>ЦППС НД</t>
  </si>
  <si>
    <t>ПОНК</t>
  </si>
  <si>
    <t>Итого по ЦППС НД</t>
  </si>
  <si>
    <t>ЭНИН</t>
  </si>
  <si>
    <t>АТП</t>
  </si>
  <si>
    <t>АТЭС</t>
  </si>
  <si>
    <t>ИЯЭИ</t>
  </si>
  <si>
    <t>ПГС и ПГУ</t>
  </si>
  <si>
    <t>ТПТ</t>
  </si>
  <si>
    <t>ЭКМ</t>
  </si>
  <si>
    <t>ЭПП</t>
  </si>
  <si>
    <t>ЭПЭО</t>
  </si>
  <si>
    <t>ЭСиЭ</t>
  </si>
  <si>
    <t>ЭЭС</t>
  </si>
  <si>
    <t>Итого по ЭНИН</t>
  </si>
  <si>
    <t>ЮТИ ТПУ</t>
  </si>
  <si>
    <t>АИ</t>
  </si>
  <si>
    <t>БЖДЭФВ</t>
  </si>
  <si>
    <t>ГОИЯ</t>
  </si>
  <si>
    <t>ГШО</t>
  </si>
  <si>
    <t>ЕНО</t>
  </si>
  <si>
    <t>ИС</t>
  </si>
  <si>
    <t>КСП</t>
  </si>
  <si>
    <t>МЧМ</t>
  </si>
  <si>
    <t>ТМС</t>
  </si>
  <si>
    <t>ЭАСУ</t>
  </si>
  <si>
    <t>Итого по ЮТИ ТПУ</t>
  </si>
  <si>
    <t>Вечерняя</t>
  </si>
  <si>
    <t>ОЗО</t>
  </si>
  <si>
    <t>Заочная</t>
  </si>
  <si>
    <t>ЗО</t>
  </si>
  <si>
    <t>Проект штатного расписания ППС (дистанционная форма обучения) на  2014-2015 уч. г.</t>
  </si>
  <si>
    <t>УТВЕРЖДАЮ</t>
  </si>
  <si>
    <t>Зам.проректора по ОД</t>
  </si>
  <si>
    <t>М.А.Соловьев</t>
  </si>
  <si>
    <t>Ответственный за расчет</t>
  </si>
  <si>
    <t>Начальник ОАУУП УМУ</t>
  </si>
  <si>
    <t>И.А. Абрашкина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</si>
</sst>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\+#,##0.00;\-#,##0.00"/>
    <numFmt numFmtId="180" formatCode="\+###0.00;\-###0.00"/>
    <numFmt numFmtId="181" formatCode="\+#####.##;\-#####.##"/>
    <numFmt numFmtId="182" formatCode="\+#####0.##00;\-#####0.##00"/>
    <numFmt numFmtId="183" formatCode="0.0"/>
    <numFmt numFmtId="184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2"/>
      <color indexed="8"/>
      <name val="Cambria"/>
      <family val="1"/>
    </font>
    <font>
      <b/>
      <i/>
      <sz val="10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/>
      <name val="Arial"/>
      <family val="2"/>
    </font>
    <font>
      <b/>
      <i/>
      <sz val="12"/>
      <color rgb="FF000000"/>
      <name val="Cambria"/>
      <family val="1"/>
    </font>
    <font>
      <b/>
      <i/>
      <sz val="10"/>
      <color rgb="FF000000"/>
      <name val="Arial Narrow"/>
      <family val="2"/>
    </font>
    <font>
      <b/>
      <i/>
      <sz val="10"/>
      <color theme="5"/>
      <name val="Arial Narrow"/>
      <family val="2"/>
    </font>
    <font>
      <b/>
      <i/>
      <sz val="10"/>
      <color rgb="FF000000"/>
      <name val="Arial"/>
      <family val="2"/>
    </font>
    <font>
      <b/>
      <i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thick"/>
      <top style="medium"/>
      <bottom>
        <color indexed="63"/>
      </bottom>
    </border>
    <border>
      <left style="medium">
        <color rgb="FF000000"/>
      </left>
      <right style="thick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thick"/>
      <top style="medium">
        <color rgb="FF000000"/>
      </top>
      <bottom>
        <color indexed="63"/>
      </bottom>
    </border>
    <border>
      <left style="medium">
        <color rgb="FF000000"/>
      </left>
      <right style="thick"/>
      <top>
        <color indexed="63"/>
      </top>
      <bottom>
        <color indexed="63"/>
      </bottom>
    </border>
    <border>
      <left style="thick"/>
      <right style="thick"/>
      <top style="medium">
        <color rgb="FF000000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>
        <color rgb="FF000000"/>
      </bottom>
    </border>
    <border>
      <left style="thick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ck"/>
      <top style="medium">
        <color rgb="FF000000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ck"/>
      <right style="medium">
        <color rgb="FF000000"/>
      </right>
      <top style="medium"/>
      <bottom>
        <color indexed="63"/>
      </bottom>
    </border>
    <border>
      <left style="thick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" fontId="0" fillId="0" borderId="16" xfId="0" applyNumberFormat="1" applyFont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0" fillId="10" borderId="16" xfId="0" applyNumberFormat="1" applyFont="1" applyFill="1" applyBorder="1" applyAlignment="1">
      <alignment/>
    </xf>
    <xf numFmtId="1" fontId="1" fillId="10" borderId="16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/>
    </xf>
    <xf numFmtId="0" fontId="2" fillId="27" borderId="19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7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31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center" vertical="center" wrapText="1"/>
    </xf>
    <xf numFmtId="0" fontId="2" fillId="27" borderId="3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center" vertical="center" wrapText="1"/>
    </xf>
    <xf numFmtId="0" fontId="2" fillId="27" borderId="39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10" borderId="42" xfId="0" applyFont="1" applyFill="1" applyBorder="1" applyAlignment="1">
      <alignment horizontal="center"/>
    </xf>
    <xf numFmtId="0" fontId="49" fillId="10" borderId="43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27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0" fontId="1" fillId="27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27" borderId="36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7" borderId="33" xfId="0" applyFont="1" applyFill="1" applyBorder="1" applyAlignment="1">
      <alignment horizontal="center" vertical="center" wrapText="1"/>
    </xf>
    <xf numFmtId="0" fontId="1" fillId="27" borderId="34" xfId="0" applyFont="1" applyFill="1" applyBorder="1" applyAlignment="1">
      <alignment horizontal="center" vertical="center" wrapText="1"/>
    </xf>
    <xf numFmtId="0" fontId="1" fillId="27" borderId="3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7" borderId="37" xfId="0" applyFont="1" applyFill="1" applyBorder="1" applyAlignment="1">
      <alignment horizontal="center" vertical="center" wrapText="1"/>
    </xf>
    <xf numFmtId="0" fontId="1" fillId="27" borderId="38" xfId="0" applyFont="1" applyFill="1" applyBorder="1" applyAlignment="1">
      <alignment horizontal="center" vertical="center" wrapText="1"/>
    </xf>
    <xf numFmtId="0" fontId="1" fillId="27" borderId="40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7" borderId="19" xfId="0" applyFont="1" applyFill="1" applyBorder="1" applyAlignment="1">
      <alignment horizontal="center" vertical="center" wrapText="1"/>
    </xf>
    <xf numFmtId="0" fontId="1" fillId="27" borderId="23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7" borderId="39" xfId="0" applyFont="1" applyFill="1" applyBorder="1" applyAlignment="1">
      <alignment horizontal="center" vertical="center" wrapText="1"/>
    </xf>
    <xf numFmtId="0" fontId="1" fillId="27" borderId="41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7" borderId="20" xfId="0" applyFont="1" applyFill="1" applyBorder="1" applyAlignment="1">
      <alignment horizontal="center" vertical="center" wrapText="1"/>
    </xf>
    <xf numFmtId="0" fontId="1" fillId="27" borderId="24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51" fillId="10" borderId="42" xfId="0" applyFont="1" applyFill="1" applyBorder="1" applyAlignment="1">
      <alignment horizontal="center"/>
    </xf>
    <xf numFmtId="0" fontId="51" fillId="1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44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3" fillId="0" borderId="0" xfId="0" applyFont="1" applyAlignment="1">
      <alignment/>
    </xf>
    <xf numFmtId="183" fontId="0" fillId="10" borderId="16" xfId="0" applyNumberFormat="1" applyFont="1" applyFill="1" applyBorder="1" applyAlignment="1">
      <alignment/>
    </xf>
    <xf numFmtId="183" fontId="1" fillId="10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3" fontId="47" fillId="0" borderId="16" xfId="0" applyNumberFormat="1" applyFont="1" applyFill="1" applyBorder="1" applyAlignment="1">
      <alignment/>
    </xf>
    <xf numFmtId="14" fontId="1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A1">
      <selection activeCell="P1" sqref="P1:Q1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17" width="8.7109375" style="0" customWidth="1"/>
  </cols>
  <sheetData>
    <row r="1" spans="16:17" ht="12.75">
      <c r="P1" s="46" t="s">
        <v>19</v>
      </c>
      <c r="Q1" s="46"/>
    </row>
    <row r="2" spans="3:15" ht="15.75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3:15" ht="15.7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2"/>
      <c r="F4" s="23"/>
      <c r="G4" s="23"/>
      <c r="H4" s="23"/>
      <c r="I4" s="24" t="s">
        <v>17</v>
      </c>
      <c r="J4" s="25" t="s">
        <v>21</v>
      </c>
      <c r="K4" s="23"/>
      <c r="L4" s="23"/>
      <c r="M4" s="23"/>
      <c r="N4" s="22"/>
      <c r="O4" s="22"/>
    </row>
    <row r="5" ht="13.5" thickBot="1"/>
    <row r="6" spans="1:17" ht="13.5" customHeight="1">
      <c r="A6" s="41" t="s">
        <v>0</v>
      </c>
      <c r="B6" s="43" t="s">
        <v>1</v>
      </c>
      <c r="C6" s="49" t="s">
        <v>3</v>
      </c>
      <c r="D6" s="50"/>
      <c r="E6" s="50"/>
      <c r="F6" s="50"/>
      <c r="G6" s="50"/>
      <c r="H6" s="51"/>
      <c r="I6" s="55" t="s">
        <v>4</v>
      </c>
      <c r="J6" s="56"/>
      <c r="K6" s="56"/>
      <c r="L6" s="57"/>
      <c r="M6" s="49" t="s">
        <v>5</v>
      </c>
      <c r="N6" s="50"/>
      <c r="O6" s="50"/>
      <c r="P6" s="50"/>
      <c r="Q6" s="61"/>
    </row>
    <row r="7" spans="1:17" ht="13.5" thickBot="1">
      <c r="A7" s="42"/>
      <c r="B7" s="44"/>
      <c r="C7" s="52"/>
      <c r="D7" s="53"/>
      <c r="E7" s="53"/>
      <c r="F7" s="53"/>
      <c r="G7" s="53"/>
      <c r="H7" s="54"/>
      <c r="I7" s="58"/>
      <c r="J7" s="59"/>
      <c r="K7" s="59"/>
      <c r="L7" s="60"/>
      <c r="M7" s="52"/>
      <c r="N7" s="53"/>
      <c r="O7" s="53"/>
      <c r="P7" s="53"/>
      <c r="Q7" s="62"/>
    </row>
    <row r="8" spans="1:17" ht="12.75">
      <c r="A8" s="42"/>
      <c r="B8" s="44"/>
      <c r="C8" s="63" t="s">
        <v>14</v>
      </c>
      <c r="D8" s="65" t="s">
        <v>15</v>
      </c>
      <c r="E8" s="65" t="s">
        <v>16</v>
      </c>
      <c r="F8" s="7" t="s">
        <v>9</v>
      </c>
      <c r="G8" s="7" t="s">
        <v>12</v>
      </c>
      <c r="H8" s="35" t="s">
        <v>2</v>
      </c>
      <c r="I8" s="37" t="s">
        <v>6</v>
      </c>
      <c r="J8" s="39" t="s">
        <v>7</v>
      </c>
      <c r="K8" s="39" t="s">
        <v>8</v>
      </c>
      <c r="L8" s="3" t="s">
        <v>9</v>
      </c>
      <c r="M8" s="33" t="s">
        <v>6</v>
      </c>
      <c r="N8" s="47" t="s">
        <v>7</v>
      </c>
      <c r="O8" s="47" t="s">
        <v>8</v>
      </c>
      <c r="P8" s="5" t="s">
        <v>9</v>
      </c>
      <c r="Q8" s="7" t="s">
        <v>12</v>
      </c>
    </row>
    <row r="9" spans="1:17" ht="13.5" thickBot="1">
      <c r="A9" s="36"/>
      <c r="B9" s="45"/>
      <c r="C9" s="64"/>
      <c r="D9" s="66"/>
      <c r="E9" s="66"/>
      <c r="F9" s="8" t="s">
        <v>10</v>
      </c>
      <c r="G9" s="8" t="s">
        <v>13</v>
      </c>
      <c r="H9" s="36"/>
      <c r="I9" s="38"/>
      <c r="J9" s="40"/>
      <c r="K9" s="40"/>
      <c r="L9" s="4" t="s">
        <v>10</v>
      </c>
      <c r="M9" s="34"/>
      <c r="N9" s="48"/>
      <c r="O9" s="48"/>
      <c r="P9" s="6" t="s">
        <v>11</v>
      </c>
      <c r="Q9" s="8" t="s">
        <v>13</v>
      </c>
    </row>
    <row r="10" spans="1:17" ht="12.75" customHeight="1">
      <c r="A10" s="12" t="s">
        <v>22</v>
      </c>
      <c r="B10" s="18"/>
      <c r="C10" s="13"/>
      <c r="D10" s="13"/>
      <c r="E10" s="13"/>
      <c r="F10" s="14"/>
      <c r="G10" s="13"/>
      <c r="H10" s="13"/>
      <c r="I10" s="13"/>
      <c r="J10" s="13"/>
      <c r="K10" s="13"/>
      <c r="L10" s="14"/>
      <c r="M10" s="13"/>
      <c r="N10" s="13"/>
      <c r="O10" s="13"/>
      <c r="P10" s="14"/>
      <c r="Q10" s="15"/>
    </row>
    <row r="11" spans="1:17" ht="12.75" customHeight="1">
      <c r="A11" s="12"/>
      <c r="B11" s="20" t="s">
        <v>23</v>
      </c>
      <c r="C11" s="21">
        <f aca="true" t="shared" si="0" ref="C11:Q11">SUBTOTAL(109,C12)</f>
        <v>5451</v>
      </c>
      <c r="D11" s="21">
        <f t="shared" si="0"/>
        <v>2906</v>
      </c>
      <c r="E11" s="21">
        <f t="shared" si="0"/>
        <v>5063</v>
      </c>
      <c r="F11" s="17">
        <f t="shared" si="0"/>
        <v>13420</v>
      </c>
      <c r="G11" s="21">
        <f t="shared" si="0"/>
        <v>199</v>
      </c>
      <c r="H11" s="21">
        <f t="shared" si="0"/>
        <v>501</v>
      </c>
      <c r="I11" s="29">
        <f t="shared" si="0"/>
        <v>1635.3</v>
      </c>
      <c r="J11" s="29">
        <f t="shared" si="0"/>
        <v>7758.86</v>
      </c>
      <c r="K11" s="29">
        <f t="shared" si="0"/>
        <v>4025.84</v>
      </c>
      <c r="L11" s="28">
        <f t="shared" si="0"/>
        <v>13420</v>
      </c>
      <c r="M11" s="21">
        <f t="shared" si="0"/>
        <v>3.1</v>
      </c>
      <c r="N11" s="21">
        <f t="shared" si="0"/>
        <v>12.3</v>
      </c>
      <c r="O11" s="21">
        <f t="shared" si="0"/>
        <v>5.5</v>
      </c>
      <c r="P11" s="17">
        <f t="shared" si="0"/>
        <v>20.9</v>
      </c>
      <c r="Q11" s="21">
        <f t="shared" si="0"/>
        <v>0.3</v>
      </c>
    </row>
    <row r="12" spans="1:17" ht="12.75" customHeight="1">
      <c r="A12" s="12"/>
      <c r="B12" s="19" t="s">
        <v>24</v>
      </c>
      <c r="C12" s="16">
        <v>5451</v>
      </c>
      <c r="D12" s="16">
        <v>2906</v>
      </c>
      <c r="E12" s="16">
        <v>5063</v>
      </c>
      <c r="F12" s="17">
        <v>13420</v>
      </c>
      <c r="G12" s="16">
        <v>199</v>
      </c>
      <c r="H12" s="16">
        <v>501</v>
      </c>
      <c r="I12" s="27">
        <v>1635.3</v>
      </c>
      <c r="J12" s="27">
        <v>7758.86</v>
      </c>
      <c r="K12" s="27">
        <v>4025.84</v>
      </c>
      <c r="L12" s="28">
        <v>13420</v>
      </c>
      <c r="M12" s="16">
        <v>3.1</v>
      </c>
      <c r="N12" s="16">
        <v>12.3</v>
      </c>
      <c r="O12" s="16">
        <v>5.5</v>
      </c>
      <c r="P12" s="17">
        <v>20.9</v>
      </c>
      <c r="Q12" s="16">
        <v>0.3</v>
      </c>
    </row>
    <row r="13" spans="1:17" ht="12.75" customHeight="1">
      <c r="A13" s="12"/>
      <c r="B13" s="20" t="s">
        <v>25</v>
      </c>
      <c r="C13" s="21">
        <f aca="true" t="shared" si="1" ref="C13:Q13">SUBTOTAL(109,C14)</f>
        <v>2882</v>
      </c>
      <c r="D13" s="21">
        <f t="shared" si="1"/>
        <v>2445</v>
      </c>
      <c r="E13" s="21">
        <f t="shared" si="1"/>
        <v>3566</v>
      </c>
      <c r="F13" s="17">
        <f t="shared" si="1"/>
        <v>8893</v>
      </c>
      <c r="G13" s="21">
        <f t="shared" si="1"/>
        <v>251</v>
      </c>
      <c r="H13" s="21">
        <f t="shared" si="1"/>
        <v>351</v>
      </c>
      <c r="I13" s="29">
        <f t="shared" si="1"/>
        <v>864.6</v>
      </c>
      <c r="J13" s="29">
        <f t="shared" si="1"/>
        <v>5057.5</v>
      </c>
      <c r="K13" s="29">
        <f t="shared" si="1"/>
        <v>2970.9</v>
      </c>
      <c r="L13" s="28">
        <f t="shared" si="1"/>
        <v>8893</v>
      </c>
      <c r="M13" s="21">
        <f t="shared" si="1"/>
        <v>1.6</v>
      </c>
      <c r="N13" s="21">
        <f t="shared" si="1"/>
        <v>8</v>
      </c>
      <c r="O13" s="21">
        <f t="shared" si="1"/>
        <v>4.1</v>
      </c>
      <c r="P13" s="17">
        <f t="shared" si="1"/>
        <v>13.7</v>
      </c>
      <c r="Q13" s="21">
        <f t="shared" si="1"/>
        <v>0.4</v>
      </c>
    </row>
    <row r="14" spans="1:17" ht="12.75" customHeight="1">
      <c r="A14" s="12"/>
      <c r="B14" s="19" t="s">
        <v>24</v>
      </c>
      <c r="C14" s="16">
        <v>2882</v>
      </c>
      <c r="D14" s="16">
        <v>2445</v>
      </c>
      <c r="E14" s="16">
        <v>3566</v>
      </c>
      <c r="F14" s="17">
        <v>8893</v>
      </c>
      <c r="G14" s="16">
        <v>251</v>
      </c>
      <c r="H14" s="16">
        <v>351</v>
      </c>
      <c r="I14" s="27">
        <v>864.6</v>
      </c>
      <c r="J14" s="27">
        <v>5057.5</v>
      </c>
      <c r="K14" s="27">
        <v>2970.9</v>
      </c>
      <c r="L14" s="28">
        <v>8893</v>
      </c>
      <c r="M14" s="16">
        <v>1.6</v>
      </c>
      <c r="N14" s="16">
        <v>8</v>
      </c>
      <c r="O14" s="16">
        <v>4.1</v>
      </c>
      <c r="P14" s="17">
        <v>13.7</v>
      </c>
      <c r="Q14" s="16">
        <v>0.4</v>
      </c>
    </row>
    <row r="15" spans="1:17" ht="12.75" customHeight="1">
      <c r="A15" s="12"/>
      <c r="B15" s="20" t="s">
        <v>26</v>
      </c>
      <c r="C15" s="21">
        <f aca="true" t="shared" si="2" ref="C15:Q15">SUBTOTAL(109,C16)</f>
        <v>4731</v>
      </c>
      <c r="D15" s="21">
        <f t="shared" si="2"/>
        <v>2608</v>
      </c>
      <c r="E15" s="21">
        <f t="shared" si="2"/>
        <v>4500</v>
      </c>
      <c r="F15" s="17">
        <f t="shared" si="2"/>
        <v>11839</v>
      </c>
      <c r="G15" s="21">
        <f t="shared" si="2"/>
        <v>101</v>
      </c>
      <c r="H15" s="21">
        <f t="shared" si="2"/>
        <v>371</v>
      </c>
      <c r="I15" s="29">
        <f t="shared" si="2"/>
        <v>1419.3</v>
      </c>
      <c r="J15" s="29">
        <f t="shared" si="2"/>
        <v>6832.98</v>
      </c>
      <c r="K15" s="29">
        <f t="shared" si="2"/>
        <v>3586.72</v>
      </c>
      <c r="L15" s="28">
        <f t="shared" si="2"/>
        <v>11838.999999999998</v>
      </c>
      <c r="M15" s="21">
        <f t="shared" si="2"/>
        <v>2.7</v>
      </c>
      <c r="N15" s="21">
        <f t="shared" si="2"/>
        <v>10.8</v>
      </c>
      <c r="O15" s="21">
        <f t="shared" si="2"/>
        <v>4.9</v>
      </c>
      <c r="P15" s="17">
        <f t="shared" si="2"/>
        <v>18.4</v>
      </c>
      <c r="Q15" s="21">
        <f t="shared" si="2"/>
        <v>0.2</v>
      </c>
    </row>
    <row r="16" spans="1:17" ht="12.75" customHeight="1">
      <c r="A16" s="12"/>
      <c r="B16" s="19" t="s">
        <v>24</v>
      </c>
      <c r="C16" s="16">
        <v>4731</v>
      </c>
      <c r="D16" s="16">
        <v>2608</v>
      </c>
      <c r="E16" s="16">
        <v>4500</v>
      </c>
      <c r="F16" s="17">
        <v>11839</v>
      </c>
      <c r="G16" s="16">
        <v>101</v>
      </c>
      <c r="H16" s="16">
        <v>371</v>
      </c>
      <c r="I16" s="27">
        <v>1419.3</v>
      </c>
      <c r="J16" s="27">
        <v>6832.98</v>
      </c>
      <c r="K16" s="27">
        <v>3586.72</v>
      </c>
      <c r="L16" s="28">
        <v>11838.999999999998</v>
      </c>
      <c r="M16" s="16">
        <v>2.7</v>
      </c>
      <c r="N16" s="16">
        <v>10.8</v>
      </c>
      <c r="O16" s="16">
        <v>4.9</v>
      </c>
      <c r="P16" s="17">
        <v>18.4</v>
      </c>
      <c r="Q16" s="16">
        <v>0.2</v>
      </c>
    </row>
    <row r="17" spans="1:17" ht="12.75" customHeight="1">
      <c r="A17" s="12"/>
      <c r="B17" s="20" t="s">
        <v>27</v>
      </c>
      <c r="C17" s="21">
        <f aca="true" t="shared" si="3" ref="C17:Q17">SUBTOTAL(109,C18)</f>
        <v>2787</v>
      </c>
      <c r="D17" s="21">
        <f t="shared" si="3"/>
        <v>1252</v>
      </c>
      <c r="E17" s="21">
        <f t="shared" si="3"/>
        <v>18162</v>
      </c>
      <c r="F17" s="17">
        <f t="shared" si="3"/>
        <v>22201</v>
      </c>
      <c r="G17" s="21">
        <f t="shared" si="3"/>
        <v>4646</v>
      </c>
      <c r="H17" s="21">
        <f t="shared" si="3"/>
        <v>1309</v>
      </c>
      <c r="I17" s="29">
        <f t="shared" si="3"/>
        <v>836.1</v>
      </c>
      <c r="J17" s="29">
        <f t="shared" si="3"/>
        <v>10042.02</v>
      </c>
      <c r="K17" s="29">
        <f t="shared" si="3"/>
        <v>11322.88</v>
      </c>
      <c r="L17" s="28">
        <f t="shared" si="3"/>
        <v>22201</v>
      </c>
      <c r="M17" s="21">
        <f t="shared" si="3"/>
        <v>1.5</v>
      </c>
      <c r="N17" s="21">
        <f t="shared" si="3"/>
        <v>15.7</v>
      </c>
      <c r="O17" s="21">
        <f t="shared" si="3"/>
        <v>15.3</v>
      </c>
      <c r="P17" s="17">
        <f t="shared" si="3"/>
        <v>32.5</v>
      </c>
      <c r="Q17" s="21">
        <f t="shared" si="3"/>
        <v>7.3</v>
      </c>
    </row>
    <row r="18" spans="1:17" ht="12.75" customHeight="1">
      <c r="A18" s="12"/>
      <c r="B18" s="19" t="s">
        <v>24</v>
      </c>
      <c r="C18" s="16">
        <v>2787</v>
      </c>
      <c r="D18" s="16">
        <v>1252</v>
      </c>
      <c r="E18" s="16">
        <v>18162</v>
      </c>
      <c r="F18" s="17">
        <v>22201</v>
      </c>
      <c r="G18" s="16">
        <v>4646</v>
      </c>
      <c r="H18" s="16">
        <v>1309</v>
      </c>
      <c r="I18" s="27">
        <v>836.1</v>
      </c>
      <c r="J18" s="27">
        <v>10042.02</v>
      </c>
      <c r="K18" s="27">
        <v>11322.88</v>
      </c>
      <c r="L18" s="28">
        <v>22201</v>
      </c>
      <c r="M18" s="16">
        <v>1.5</v>
      </c>
      <c r="N18" s="16">
        <v>15.7</v>
      </c>
      <c r="O18" s="16">
        <v>15.3</v>
      </c>
      <c r="P18" s="17">
        <v>32.5</v>
      </c>
      <c r="Q18" s="16">
        <v>7.3</v>
      </c>
    </row>
    <row r="19" spans="1:17" ht="12.75" customHeight="1">
      <c r="A19" s="12"/>
      <c r="B19" s="20" t="s">
        <v>28</v>
      </c>
      <c r="C19" s="21">
        <f aca="true" t="shared" si="4" ref="C19:Q19">SUBTOTAL(109,C20)</f>
        <v>4328</v>
      </c>
      <c r="D19" s="21">
        <f t="shared" si="4"/>
        <v>2918</v>
      </c>
      <c r="E19" s="21">
        <f t="shared" si="4"/>
        <v>3764</v>
      </c>
      <c r="F19" s="17">
        <f t="shared" si="4"/>
        <v>11010</v>
      </c>
      <c r="G19" s="21">
        <f t="shared" si="4"/>
        <v>65</v>
      </c>
      <c r="H19" s="21">
        <f t="shared" si="4"/>
        <v>551</v>
      </c>
      <c r="I19" s="29">
        <f t="shared" si="4"/>
        <v>1298.4</v>
      </c>
      <c r="J19" s="29">
        <f t="shared" si="4"/>
        <v>6461.08</v>
      </c>
      <c r="K19" s="29">
        <f t="shared" si="4"/>
        <v>3250.52</v>
      </c>
      <c r="L19" s="28">
        <f t="shared" si="4"/>
        <v>11010</v>
      </c>
      <c r="M19" s="21">
        <f t="shared" si="4"/>
        <v>2.4</v>
      </c>
      <c r="N19" s="21">
        <f t="shared" si="4"/>
        <v>10.3</v>
      </c>
      <c r="O19" s="21">
        <f t="shared" si="4"/>
        <v>4.5</v>
      </c>
      <c r="P19" s="17">
        <f t="shared" si="4"/>
        <v>17.200000000000003</v>
      </c>
      <c r="Q19" s="21">
        <f t="shared" si="4"/>
        <v>0.1</v>
      </c>
    </row>
    <row r="20" spans="1:17" ht="12.75" customHeight="1">
      <c r="A20" s="12"/>
      <c r="B20" s="19" t="s">
        <v>24</v>
      </c>
      <c r="C20" s="16">
        <v>4328</v>
      </c>
      <c r="D20" s="16">
        <v>2918</v>
      </c>
      <c r="E20" s="16">
        <v>3764</v>
      </c>
      <c r="F20" s="17">
        <v>11010</v>
      </c>
      <c r="G20" s="16">
        <v>65</v>
      </c>
      <c r="H20" s="16">
        <v>551</v>
      </c>
      <c r="I20" s="27">
        <v>1298.4</v>
      </c>
      <c r="J20" s="27">
        <v>6461.08</v>
      </c>
      <c r="K20" s="27">
        <v>3250.52</v>
      </c>
      <c r="L20" s="28">
        <v>11010</v>
      </c>
      <c r="M20" s="16">
        <v>2.4</v>
      </c>
      <c r="N20" s="16">
        <v>10.3</v>
      </c>
      <c r="O20" s="16">
        <v>4.5</v>
      </c>
      <c r="P20" s="17">
        <v>17.200000000000003</v>
      </c>
      <c r="Q20" s="16">
        <v>0.1</v>
      </c>
    </row>
    <row r="21" spans="1:17" ht="12.75" customHeight="1">
      <c r="A21" s="12"/>
      <c r="B21" s="20" t="s">
        <v>29</v>
      </c>
      <c r="C21" s="21">
        <f aca="true" t="shared" si="5" ref="C21:Q21">SUBTOTAL(109,C22)</f>
        <v>2604</v>
      </c>
      <c r="D21" s="21">
        <f t="shared" si="5"/>
        <v>1352</v>
      </c>
      <c r="E21" s="21">
        <f t="shared" si="5"/>
        <v>5158</v>
      </c>
      <c r="F21" s="17">
        <f t="shared" si="5"/>
        <v>9114</v>
      </c>
      <c r="G21" s="21">
        <f t="shared" si="5"/>
        <v>751</v>
      </c>
      <c r="H21" s="21">
        <f t="shared" si="5"/>
        <v>203</v>
      </c>
      <c r="I21" s="29">
        <f t="shared" si="5"/>
        <v>781.2</v>
      </c>
      <c r="J21" s="29">
        <f t="shared" si="5"/>
        <v>4778.32</v>
      </c>
      <c r="K21" s="29">
        <f t="shared" si="5"/>
        <v>3554.48</v>
      </c>
      <c r="L21" s="28">
        <f t="shared" si="5"/>
        <v>9114</v>
      </c>
      <c r="M21" s="21">
        <f t="shared" si="5"/>
        <v>1.5</v>
      </c>
      <c r="N21" s="21">
        <f t="shared" si="5"/>
        <v>7.6</v>
      </c>
      <c r="O21" s="21">
        <f t="shared" si="5"/>
        <v>4.9</v>
      </c>
      <c r="P21" s="17">
        <f t="shared" si="5"/>
        <v>14</v>
      </c>
      <c r="Q21" s="21">
        <f t="shared" si="5"/>
        <v>1.2</v>
      </c>
    </row>
    <row r="22" spans="1:17" ht="12.75" customHeight="1">
      <c r="A22" s="12"/>
      <c r="B22" s="19" t="s">
        <v>24</v>
      </c>
      <c r="C22" s="16">
        <v>2604</v>
      </c>
      <c r="D22" s="16">
        <v>1352</v>
      </c>
      <c r="E22" s="16">
        <v>5158</v>
      </c>
      <c r="F22" s="17">
        <v>9114</v>
      </c>
      <c r="G22" s="16">
        <v>751</v>
      </c>
      <c r="H22" s="16">
        <v>203</v>
      </c>
      <c r="I22" s="27">
        <v>781.2</v>
      </c>
      <c r="J22" s="27">
        <v>4778.32</v>
      </c>
      <c r="K22" s="27">
        <v>3554.48</v>
      </c>
      <c r="L22" s="28">
        <v>9114</v>
      </c>
      <c r="M22" s="16">
        <v>1.5</v>
      </c>
      <c r="N22" s="16">
        <v>7.6</v>
      </c>
      <c r="O22" s="16">
        <v>4.9</v>
      </c>
      <c r="P22" s="17">
        <v>14</v>
      </c>
      <c r="Q22" s="16">
        <v>1.2</v>
      </c>
    </row>
    <row r="23" spans="1:17" ht="12.75" customHeight="1">
      <c r="A23" s="12"/>
      <c r="B23" s="20" t="s">
        <v>30</v>
      </c>
      <c r="C23" s="21">
        <f aca="true" t="shared" si="6" ref="C23:Q23">SUBTOTAL(109,C24)</f>
        <v>428</v>
      </c>
      <c r="D23" s="21">
        <f t="shared" si="6"/>
        <v>535</v>
      </c>
      <c r="E23" s="21">
        <f t="shared" si="6"/>
        <v>8836</v>
      </c>
      <c r="F23" s="17">
        <f t="shared" si="6"/>
        <v>9799</v>
      </c>
      <c r="G23" s="21">
        <f t="shared" si="6"/>
        <v>0</v>
      </c>
      <c r="H23" s="21">
        <f t="shared" si="6"/>
        <v>0</v>
      </c>
      <c r="I23" s="29">
        <f t="shared" si="6"/>
        <v>128.4</v>
      </c>
      <c r="J23" s="29">
        <f t="shared" si="6"/>
        <v>4187.1</v>
      </c>
      <c r="K23" s="29">
        <f t="shared" si="6"/>
        <v>5483.5</v>
      </c>
      <c r="L23" s="28">
        <f t="shared" si="6"/>
        <v>9799</v>
      </c>
      <c r="M23" s="21">
        <f t="shared" si="6"/>
        <v>0.2</v>
      </c>
      <c r="N23" s="21">
        <f t="shared" si="6"/>
        <v>6.4</v>
      </c>
      <c r="O23" s="21">
        <f t="shared" si="6"/>
        <v>7.3</v>
      </c>
      <c r="P23" s="17">
        <f t="shared" si="6"/>
        <v>13.9</v>
      </c>
      <c r="Q23" s="21">
        <f t="shared" si="6"/>
        <v>0</v>
      </c>
    </row>
    <row r="24" spans="1:17" ht="12.75" customHeight="1">
      <c r="A24" s="12"/>
      <c r="B24" s="19" t="s">
        <v>24</v>
      </c>
      <c r="C24" s="16">
        <v>428</v>
      </c>
      <c r="D24" s="16">
        <v>535</v>
      </c>
      <c r="E24" s="16">
        <v>8836</v>
      </c>
      <c r="F24" s="17">
        <v>9799</v>
      </c>
      <c r="G24" s="16">
        <v>0</v>
      </c>
      <c r="H24" s="16">
        <v>0</v>
      </c>
      <c r="I24" s="27">
        <v>128.4</v>
      </c>
      <c r="J24" s="27">
        <v>4187.1</v>
      </c>
      <c r="K24" s="27">
        <v>5483.5</v>
      </c>
      <c r="L24" s="28">
        <v>9799</v>
      </c>
      <c r="M24" s="16">
        <v>0.2</v>
      </c>
      <c r="N24" s="16">
        <v>6.4</v>
      </c>
      <c r="O24" s="16">
        <v>7.3</v>
      </c>
      <c r="P24" s="17">
        <v>13.9</v>
      </c>
      <c r="Q24" s="16">
        <v>0</v>
      </c>
    </row>
    <row r="25" spans="1:17" ht="12.75" customHeight="1">
      <c r="A25" s="12"/>
      <c r="B25" s="20" t="s">
        <v>31</v>
      </c>
      <c r="C25" s="21">
        <f aca="true" t="shared" si="7" ref="C25:Q25">SUBTOTAL(109,C26)</f>
        <v>3114</v>
      </c>
      <c r="D25" s="21">
        <f t="shared" si="7"/>
        <v>1150</v>
      </c>
      <c r="E25" s="21">
        <f t="shared" si="7"/>
        <v>4638</v>
      </c>
      <c r="F25" s="17">
        <f t="shared" si="7"/>
        <v>8902</v>
      </c>
      <c r="G25" s="21">
        <f t="shared" si="7"/>
        <v>242</v>
      </c>
      <c r="H25" s="21">
        <f t="shared" si="7"/>
        <v>161</v>
      </c>
      <c r="I25" s="29">
        <f t="shared" si="7"/>
        <v>934.2</v>
      </c>
      <c r="J25" s="29">
        <f t="shared" si="7"/>
        <v>4794</v>
      </c>
      <c r="K25" s="29">
        <f t="shared" si="7"/>
        <v>3173.8</v>
      </c>
      <c r="L25" s="28">
        <f t="shared" si="7"/>
        <v>8902</v>
      </c>
      <c r="M25" s="21">
        <f t="shared" si="7"/>
        <v>1.8</v>
      </c>
      <c r="N25" s="21">
        <f t="shared" si="7"/>
        <v>7.6</v>
      </c>
      <c r="O25" s="21">
        <f t="shared" si="7"/>
        <v>4.3</v>
      </c>
      <c r="P25" s="17">
        <f t="shared" si="7"/>
        <v>13.7</v>
      </c>
      <c r="Q25" s="21">
        <f t="shared" si="7"/>
        <v>0.4</v>
      </c>
    </row>
    <row r="26" spans="1:17" ht="12.75" customHeight="1">
      <c r="A26" s="12"/>
      <c r="B26" s="19" t="s">
        <v>24</v>
      </c>
      <c r="C26" s="16">
        <v>3114</v>
      </c>
      <c r="D26" s="16">
        <v>1150</v>
      </c>
      <c r="E26" s="16">
        <v>4638</v>
      </c>
      <c r="F26" s="17">
        <v>8902</v>
      </c>
      <c r="G26" s="16">
        <v>242</v>
      </c>
      <c r="H26" s="16">
        <v>161</v>
      </c>
      <c r="I26" s="27">
        <v>934.2</v>
      </c>
      <c r="J26" s="27">
        <v>4794</v>
      </c>
      <c r="K26" s="27">
        <v>3173.8</v>
      </c>
      <c r="L26" s="28">
        <v>8902</v>
      </c>
      <c r="M26" s="16">
        <v>1.8</v>
      </c>
      <c r="N26" s="16">
        <v>7.6</v>
      </c>
      <c r="O26" s="16">
        <v>4.3</v>
      </c>
      <c r="P26" s="17">
        <v>13.7</v>
      </c>
      <c r="Q26" s="16">
        <v>0.4</v>
      </c>
    </row>
    <row r="27" spans="1:17" ht="12.75" customHeight="1">
      <c r="A27" s="12"/>
      <c r="B27" s="20" t="s">
        <v>32</v>
      </c>
      <c r="C27" s="21">
        <f aca="true" t="shared" si="8" ref="C27:Q27">SUBTOTAL(109,C28)</f>
        <v>4671</v>
      </c>
      <c r="D27" s="21">
        <f t="shared" si="8"/>
        <v>2674</v>
      </c>
      <c r="E27" s="21">
        <f t="shared" si="8"/>
        <v>3746</v>
      </c>
      <c r="F27" s="17">
        <f t="shared" si="8"/>
        <v>11091</v>
      </c>
      <c r="G27" s="21">
        <f t="shared" si="8"/>
        <v>520</v>
      </c>
      <c r="H27" s="21">
        <f t="shared" si="8"/>
        <v>2007</v>
      </c>
      <c r="I27" s="29">
        <f t="shared" si="8"/>
        <v>1401.3</v>
      </c>
      <c r="J27" s="29">
        <f t="shared" si="8"/>
        <v>6532.94</v>
      </c>
      <c r="K27" s="29">
        <f t="shared" si="8"/>
        <v>3156.76</v>
      </c>
      <c r="L27" s="28">
        <f t="shared" si="8"/>
        <v>11091</v>
      </c>
      <c r="M27" s="21">
        <f t="shared" si="8"/>
        <v>2.6</v>
      </c>
      <c r="N27" s="21">
        <f t="shared" si="8"/>
        <v>10.4</v>
      </c>
      <c r="O27" s="21">
        <f t="shared" si="8"/>
        <v>4.3</v>
      </c>
      <c r="P27" s="17">
        <f t="shared" si="8"/>
        <v>17.3</v>
      </c>
      <c r="Q27" s="21">
        <f t="shared" si="8"/>
        <v>0.8</v>
      </c>
    </row>
    <row r="28" spans="1:17" ht="12.75" customHeight="1">
      <c r="A28" s="12"/>
      <c r="B28" s="19" t="s">
        <v>24</v>
      </c>
      <c r="C28" s="16">
        <v>4671</v>
      </c>
      <c r="D28" s="16">
        <v>2674</v>
      </c>
      <c r="E28" s="16">
        <v>3746</v>
      </c>
      <c r="F28" s="17">
        <v>11091</v>
      </c>
      <c r="G28" s="16">
        <v>520</v>
      </c>
      <c r="H28" s="16">
        <v>2007</v>
      </c>
      <c r="I28" s="27">
        <v>1401.3</v>
      </c>
      <c r="J28" s="27">
        <v>6532.94</v>
      </c>
      <c r="K28" s="27">
        <v>3156.76</v>
      </c>
      <c r="L28" s="28">
        <v>11091</v>
      </c>
      <c r="M28" s="16">
        <v>2.6</v>
      </c>
      <c r="N28" s="16">
        <v>10.4</v>
      </c>
      <c r="O28" s="16">
        <v>4.3</v>
      </c>
      <c r="P28" s="17">
        <v>17.3</v>
      </c>
      <c r="Q28" s="16">
        <v>0.8</v>
      </c>
    </row>
    <row r="29" spans="1:17" ht="12.75" customHeight="1">
      <c r="A29" s="12"/>
      <c r="B29" s="20" t="s">
        <v>33</v>
      </c>
      <c r="C29" s="21">
        <f aca="true" t="shared" si="9" ref="C29:Q29">SUBTOTAL(109,C30)</f>
        <v>3969</v>
      </c>
      <c r="D29" s="21">
        <f t="shared" si="9"/>
        <v>1490</v>
      </c>
      <c r="E29" s="21">
        <f t="shared" si="9"/>
        <v>4228</v>
      </c>
      <c r="F29" s="17">
        <f t="shared" si="9"/>
        <v>9687</v>
      </c>
      <c r="G29" s="21">
        <f t="shared" si="9"/>
        <v>235</v>
      </c>
      <c r="H29" s="21">
        <f t="shared" si="9"/>
        <v>168</v>
      </c>
      <c r="I29" s="29">
        <f t="shared" si="9"/>
        <v>1190.7</v>
      </c>
      <c r="J29" s="29">
        <f t="shared" si="9"/>
        <v>5452.9</v>
      </c>
      <c r="K29" s="29">
        <f t="shared" si="9"/>
        <v>3043.4</v>
      </c>
      <c r="L29" s="28">
        <f t="shared" si="9"/>
        <v>9687</v>
      </c>
      <c r="M29" s="21">
        <f t="shared" si="9"/>
        <v>2.2</v>
      </c>
      <c r="N29" s="21">
        <f t="shared" si="9"/>
        <v>8.7</v>
      </c>
      <c r="O29" s="21">
        <f t="shared" si="9"/>
        <v>4.2</v>
      </c>
      <c r="P29" s="17">
        <f t="shared" si="9"/>
        <v>15.099999999999998</v>
      </c>
      <c r="Q29" s="21">
        <f t="shared" si="9"/>
        <v>0.4</v>
      </c>
    </row>
    <row r="30" spans="1:17" ht="12.75" customHeight="1">
      <c r="A30" s="12"/>
      <c r="B30" s="19" t="s">
        <v>24</v>
      </c>
      <c r="C30" s="16">
        <v>3969</v>
      </c>
      <c r="D30" s="16">
        <v>1490</v>
      </c>
      <c r="E30" s="16">
        <v>4228</v>
      </c>
      <c r="F30" s="17">
        <v>9687</v>
      </c>
      <c r="G30" s="16">
        <v>235</v>
      </c>
      <c r="H30" s="16">
        <v>168</v>
      </c>
      <c r="I30" s="27">
        <v>1190.7</v>
      </c>
      <c r="J30" s="27">
        <v>5452.9</v>
      </c>
      <c r="K30" s="27">
        <v>3043.4</v>
      </c>
      <c r="L30" s="28">
        <v>9687</v>
      </c>
      <c r="M30" s="16">
        <v>2.2</v>
      </c>
      <c r="N30" s="16">
        <v>8.7</v>
      </c>
      <c r="O30" s="16">
        <v>4.2</v>
      </c>
      <c r="P30" s="17">
        <v>15.099999999999998</v>
      </c>
      <c r="Q30" s="16">
        <v>0.4</v>
      </c>
    </row>
    <row r="31" spans="1:17" ht="12.75" customHeight="1">
      <c r="A31" s="12"/>
      <c r="B31" s="20" t="s">
        <v>34</v>
      </c>
      <c r="C31" s="21">
        <f aca="true" t="shared" si="10" ref="C31:Q31">SUBTOTAL(109,C32)</f>
        <v>2731</v>
      </c>
      <c r="D31" s="21">
        <f t="shared" si="10"/>
        <v>2912</v>
      </c>
      <c r="E31" s="21">
        <f t="shared" si="10"/>
        <v>2801</v>
      </c>
      <c r="F31" s="17">
        <f t="shared" si="10"/>
        <v>8444</v>
      </c>
      <c r="G31" s="21">
        <f t="shared" si="10"/>
        <v>1026</v>
      </c>
      <c r="H31" s="21">
        <f t="shared" si="10"/>
        <v>1166</v>
      </c>
      <c r="I31" s="29">
        <f t="shared" si="10"/>
        <v>819.3</v>
      </c>
      <c r="J31" s="29">
        <f t="shared" si="10"/>
        <v>4954.02</v>
      </c>
      <c r="K31" s="29">
        <f t="shared" si="10"/>
        <v>2670.68</v>
      </c>
      <c r="L31" s="28">
        <f t="shared" si="10"/>
        <v>8444</v>
      </c>
      <c r="M31" s="21">
        <f t="shared" si="10"/>
        <v>1.5</v>
      </c>
      <c r="N31" s="21">
        <f t="shared" si="10"/>
        <v>7.9</v>
      </c>
      <c r="O31" s="21">
        <f t="shared" si="10"/>
        <v>3.7</v>
      </c>
      <c r="P31" s="17">
        <f t="shared" si="10"/>
        <v>13.100000000000001</v>
      </c>
      <c r="Q31" s="21">
        <f t="shared" si="10"/>
        <v>1.6</v>
      </c>
    </row>
    <row r="32" spans="1:17" ht="12.75" customHeight="1">
      <c r="A32" s="12"/>
      <c r="B32" s="19" t="s">
        <v>24</v>
      </c>
      <c r="C32" s="16">
        <v>2731</v>
      </c>
      <c r="D32" s="16">
        <v>2912</v>
      </c>
      <c r="E32" s="16">
        <v>2801</v>
      </c>
      <c r="F32" s="17">
        <v>8444</v>
      </c>
      <c r="G32" s="16">
        <v>1026</v>
      </c>
      <c r="H32" s="16">
        <v>1166</v>
      </c>
      <c r="I32" s="27">
        <v>819.3</v>
      </c>
      <c r="J32" s="27">
        <v>4954.02</v>
      </c>
      <c r="K32" s="27">
        <v>2670.68</v>
      </c>
      <c r="L32" s="28">
        <v>8444</v>
      </c>
      <c r="M32" s="16">
        <v>1.5</v>
      </c>
      <c r="N32" s="16">
        <v>7.9</v>
      </c>
      <c r="O32" s="16">
        <v>3.7</v>
      </c>
      <c r="P32" s="17">
        <v>13.100000000000001</v>
      </c>
      <c r="Q32" s="16">
        <v>1.6</v>
      </c>
    </row>
    <row r="33" spans="1:17" ht="12.75" customHeight="1">
      <c r="A33" s="68" t="s">
        <v>35</v>
      </c>
      <c r="B33" s="69"/>
      <c r="C33" s="10">
        <f aca="true" t="shared" si="11" ref="C33:Q33">SUM(C11,C13,C15,C17,C19,C21,C23,C25,C27,C29,C31)</f>
        <v>37696</v>
      </c>
      <c r="D33" s="10">
        <f t="shared" si="11"/>
        <v>22242</v>
      </c>
      <c r="E33" s="10">
        <f t="shared" si="11"/>
        <v>64462</v>
      </c>
      <c r="F33" s="9">
        <f t="shared" si="11"/>
        <v>124400</v>
      </c>
      <c r="G33" s="10">
        <f t="shared" si="11"/>
        <v>8036</v>
      </c>
      <c r="H33" s="10">
        <f t="shared" si="11"/>
        <v>6788</v>
      </c>
      <c r="I33" s="30">
        <f t="shared" si="11"/>
        <v>11308.8</v>
      </c>
      <c r="J33" s="30">
        <f t="shared" si="11"/>
        <v>66851.72</v>
      </c>
      <c r="K33" s="30">
        <f t="shared" si="11"/>
        <v>46239.48</v>
      </c>
      <c r="L33" s="31">
        <f t="shared" si="11"/>
        <v>124400</v>
      </c>
      <c r="M33" s="10">
        <f t="shared" si="11"/>
        <v>21.1</v>
      </c>
      <c r="N33" s="10">
        <f t="shared" si="11"/>
        <v>105.7</v>
      </c>
      <c r="O33" s="10">
        <f t="shared" si="11"/>
        <v>62.99999999999999</v>
      </c>
      <c r="P33" s="9">
        <f t="shared" si="11"/>
        <v>189.79999999999998</v>
      </c>
      <c r="Q33" s="10">
        <f t="shared" si="11"/>
        <v>12.7</v>
      </c>
    </row>
    <row r="34" spans="1:17" ht="12.75" customHeight="1">
      <c r="A34" s="12" t="s">
        <v>36</v>
      </c>
      <c r="B34" s="18"/>
      <c r="C34" s="13"/>
      <c r="D34" s="13"/>
      <c r="E34" s="13"/>
      <c r="F34" s="14"/>
      <c r="G34" s="13"/>
      <c r="H34" s="13"/>
      <c r="I34" s="13"/>
      <c r="J34" s="13"/>
      <c r="K34" s="13"/>
      <c r="L34" s="14"/>
      <c r="M34" s="13"/>
      <c r="N34" s="13"/>
      <c r="O34" s="13"/>
      <c r="P34" s="14"/>
      <c r="Q34" s="15"/>
    </row>
    <row r="35" spans="1:17" ht="12.75" customHeight="1">
      <c r="A35" s="12"/>
      <c r="B35" s="20" t="s">
        <v>37</v>
      </c>
      <c r="C35" s="21">
        <f aca="true" t="shared" si="12" ref="C35:Q35">SUBTOTAL(109,C36)</f>
        <v>606</v>
      </c>
      <c r="D35" s="21">
        <f t="shared" si="12"/>
        <v>256</v>
      </c>
      <c r="E35" s="21">
        <f t="shared" si="12"/>
        <v>4688</v>
      </c>
      <c r="F35" s="17">
        <f t="shared" si="12"/>
        <v>5550</v>
      </c>
      <c r="G35" s="21">
        <f t="shared" si="12"/>
        <v>1450</v>
      </c>
      <c r="H35" s="21">
        <f t="shared" si="12"/>
        <v>90</v>
      </c>
      <c r="I35" s="29">
        <f t="shared" si="12"/>
        <v>181.8</v>
      </c>
      <c r="J35" s="29">
        <f t="shared" si="12"/>
        <v>2468.36</v>
      </c>
      <c r="K35" s="29">
        <f t="shared" si="12"/>
        <v>2899.84</v>
      </c>
      <c r="L35" s="28">
        <f t="shared" si="12"/>
        <v>5550</v>
      </c>
      <c r="M35" s="21">
        <f t="shared" si="12"/>
        <v>0.3</v>
      </c>
      <c r="N35" s="21">
        <f t="shared" si="12"/>
        <v>3.8</v>
      </c>
      <c r="O35" s="21">
        <f t="shared" si="12"/>
        <v>3.9</v>
      </c>
      <c r="P35" s="17">
        <f t="shared" si="12"/>
        <v>8</v>
      </c>
      <c r="Q35" s="21">
        <f t="shared" si="12"/>
        <v>2.2</v>
      </c>
    </row>
    <row r="36" spans="1:17" ht="12.75" customHeight="1">
      <c r="A36" s="12"/>
      <c r="B36" s="19" t="s">
        <v>24</v>
      </c>
      <c r="C36" s="16">
        <v>606</v>
      </c>
      <c r="D36" s="16">
        <v>256</v>
      </c>
      <c r="E36" s="16">
        <v>4688</v>
      </c>
      <c r="F36" s="17">
        <v>5550</v>
      </c>
      <c r="G36" s="16">
        <v>1450</v>
      </c>
      <c r="H36" s="16">
        <v>90</v>
      </c>
      <c r="I36" s="27">
        <v>181.8</v>
      </c>
      <c r="J36" s="27">
        <v>2468.36</v>
      </c>
      <c r="K36" s="27">
        <v>2899.84</v>
      </c>
      <c r="L36" s="28">
        <v>5550</v>
      </c>
      <c r="M36" s="16">
        <v>0.3</v>
      </c>
      <c r="N36" s="16">
        <v>3.8</v>
      </c>
      <c r="O36" s="16">
        <v>3.9</v>
      </c>
      <c r="P36" s="17">
        <v>8</v>
      </c>
      <c r="Q36" s="16">
        <v>2.2</v>
      </c>
    </row>
    <row r="37" spans="1:17" ht="12.75" customHeight="1">
      <c r="A37" s="12"/>
      <c r="B37" s="20" t="s">
        <v>38</v>
      </c>
      <c r="C37" s="21">
        <f aca="true" t="shared" si="13" ref="C37:Q37">SUBTOTAL(109,C38)</f>
        <v>1942</v>
      </c>
      <c r="D37" s="21">
        <f t="shared" si="13"/>
        <v>1370</v>
      </c>
      <c r="E37" s="21">
        <f t="shared" si="13"/>
        <v>11179</v>
      </c>
      <c r="F37" s="17">
        <f t="shared" si="13"/>
        <v>14491</v>
      </c>
      <c r="G37" s="21">
        <f t="shared" si="13"/>
        <v>8165</v>
      </c>
      <c r="H37" s="21">
        <f t="shared" si="13"/>
        <v>975</v>
      </c>
      <c r="I37" s="29">
        <f t="shared" si="13"/>
        <v>582.6</v>
      </c>
      <c r="J37" s="29">
        <f t="shared" si="13"/>
        <v>6735.2</v>
      </c>
      <c r="K37" s="29">
        <f t="shared" si="13"/>
        <v>7173.2</v>
      </c>
      <c r="L37" s="28">
        <f t="shared" si="13"/>
        <v>14491</v>
      </c>
      <c r="M37" s="21">
        <f t="shared" si="13"/>
        <v>1.1</v>
      </c>
      <c r="N37" s="21">
        <f t="shared" si="13"/>
        <v>10.4</v>
      </c>
      <c r="O37" s="21">
        <f t="shared" si="13"/>
        <v>9.6</v>
      </c>
      <c r="P37" s="17">
        <f t="shared" si="13"/>
        <v>21.1</v>
      </c>
      <c r="Q37" s="21">
        <f t="shared" si="13"/>
        <v>12.6</v>
      </c>
    </row>
    <row r="38" spans="1:17" ht="12.75" customHeight="1">
      <c r="A38" s="12"/>
      <c r="B38" s="19" t="s">
        <v>24</v>
      </c>
      <c r="C38" s="16">
        <v>1942</v>
      </c>
      <c r="D38" s="16">
        <v>1370</v>
      </c>
      <c r="E38" s="16">
        <v>11179</v>
      </c>
      <c r="F38" s="17">
        <v>14491</v>
      </c>
      <c r="G38" s="16">
        <v>8165</v>
      </c>
      <c r="H38" s="16">
        <v>975</v>
      </c>
      <c r="I38" s="27">
        <v>582.6</v>
      </c>
      <c r="J38" s="27">
        <v>6735.2</v>
      </c>
      <c r="K38" s="27">
        <v>7173.2</v>
      </c>
      <c r="L38" s="28">
        <v>14491</v>
      </c>
      <c r="M38" s="16">
        <v>1.1</v>
      </c>
      <c r="N38" s="16">
        <v>10.4</v>
      </c>
      <c r="O38" s="16">
        <v>9.6</v>
      </c>
      <c r="P38" s="17">
        <v>21.1</v>
      </c>
      <c r="Q38" s="16">
        <v>12.6</v>
      </c>
    </row>
    <row r="39" spans="1:17" ht="12.75" customHeight="1">
      <c r="A39" s="12"/>
      <c r="B39" s="20" t="s">
        <v>39</v>
      </c>
      <c r="C39" s="21">
        <f aca="true" t="shared" si="14" ref="C39:Q39">SUBTOTAL(109,C40)</f>
        <v>3055</v>
      </c>
      <c r="D39" s="21">
        <f t="shared" si="14"/>
        <v>461</v>
      </c>
      <c r="E39" s="21">
        <f t="shared" si="14"/>
        <v>7496</v>
      </c>
      <c r="F39" s="17">
        <f t="shared" si="14"/>
        <v>11012</v>
      </c>
      <c r="G39" s="21">
        <f t="shared" si="14"/>
        <v>9671</v>
      </c>
      <c r="H39" s="21">
        <f t="shared" si="14"/>
        <v>6174</v>
      </c>
      <c r="I39" s="29">
        <f t="shared" si="14"/>
        <v>916.5</v>
      </c>
      <c r="J39" s="29">
        <f t="shared" si="14"/>
        <v>5441.16</v>
      </c>
      <c r="K39" s="29">
        <f t="shared" si="14"/>
        <v>4654.34</v>
      </c>
      <c r="L39" s="28">
        <f t="shared" si="14"/>
        <v>11012</v>
      </c>
      <c r="M39" s="21">
        <f t="shared" si="14"/>
        <v>1.6</v>
      </c>
      <c r="N39" s="21">
        <f t="shared" si="14"/>
        <v>9.4</v>
      </c>
      <c r="O39" s="21">
        <f t="shared" si="14"/>
        <v>8</v>
      </c>
      <c r="P39" s="17">
        <f t="shared" si="14"/>
        <v>19</v>
      </c>
      <c r="Q39" s="21">
        <f t="shared" si="14"/>
        <v>16.7</v>
      </c>
    </row>
    <row r="40" spans="1:17" ht="12.75" customHeight="1">
      <c r="A40" s="12"/>
      <c r="B40" s="19" t="s">
        <v>24</v>
      </c>
      <c r="C40" s="16">
        <v>3055</v>
      </c>
      <c r="D40" s="16">
        <v>461</v>
      </c>
      <c r="E40" s="16">
        <v>7496</v>
      </c>
      <c r="F40" s="17">
        <v>11012</v>
      </c>
      <c r="G40" s="16">
        <v>9671</v>
      </c>
      <c r="H40" s="16">
        <v>6174</v>
      </c>
      <c r="I40" s="27">
        <v>916.5</v>
      </c>
      <c r="J40" s="27">
        <v>5441.16</v>
      </c>
      <c r="K40" s="27">
        <v>4654.34</v>
      </c>
      <c r="L40" s="28">
        <v>11012</v>
      </c>
      <c r="M40" s="16">
        <v>1.6</v>
      </c>
      <c r="N40" s="16">
        <v>9.4</v>
      </c>
      <c r="O40" s="16">
        <v>8</v>
      </c>
      <c r="P40" s="17">
        <v>19</v>
      </c>
      <c r="Q40" s="16">
        <v>16.7</v>
      </c>
    </row>
    <row r="41" spans="1:17" ht="12.75" customHeight="1">
      <c r="A41" s="12"/>
      <c r="B41" s="20" t="s">
        <v>40</v>
      </c>
      <c r="C41" s="21">
        <f aca="true" t="shared" si="15" ref="C41:Q41">SUBTOTAL(109,C42)</f>
        <v>152</v>
      </c>
      <c r="D41" s="21">
        <f t="shared" si="15"/>
        <v>339</v>
      </c>
      <c r="E41" s="21">
        <f t="shared" si="15"/>
        <v>2802</v>
      </c>
      <c r="F41" s="17">
        <f t="shared" si="15"/>
        <v>3293</v>
      </c>
      <c r="G41" s="21">
        <f t="shared" si="15"/>
        <v>83</v>
      </c>
      <c r="H41" s="21">
        <f t="shared" si="15"/>
        <v>0</v>
      </c>
      <c r="I41" s="29">
        <f t="shared" si="15"/>
        <v>45.6</v>
      </c>
      <c r="J41" s="29">
        <f t="shared" si="15"/>
        <v>1450.94</v>
      </c>
      <c r="K41" s="29">
        <f t="shared" si="15"/>
        <v>1796.46</v>
      </c>
      <c r="L41" s="28">
        <f t="shared" si="15"/>
        <v>3293</v>
      </c>
      <c r="M41" s="21">
        <f t="shared" si="15"/>
        <v>0.1</v>
      </c>
      <c r="N41" s="21">
        <f t="shared" si="15"/>
        <v>2.2</v>
      </c>
      <c r="O41" s="21">
        <f t="shared" si="15"/>
        <v>2.4</v>
      </c>
      <c r="P41" s="17">
        <f t="shared" si="15"/>
        <v>4.7</v>
      </c>
      <c r="Q41" s="21">
        <f t="shared" si="15"/>
        <v>0.1</v>
      </c>
    </row>
    <row r="42" spans="1:17" ht="12.75" customHeight="1">
      <c r="A42" s="12"/>
      <c r="B42" s="19" t="s">
        <v>24</v>
      </c>
      <c r="C42" s="16">
        <v>152</v>
      </c>
      <c r="D42" s="16">
        <v>339</v>
      </c>
      <c r="E42" s="16">
        <v>2802</v>
      </c>
      <c r="F42" s="17">
        <v>3293</v>
      </c>
      <c r="G42" s="16">
        <v>83</v>
      </c>
      <c r="H42" s="16">
        <v>0</v>
      </c>
      <c r="I42" s="27">
        <v>45.6</v>
      </c>
      <c r="J42" s="27">
        <v>1450.94</v>
      </c>
      <c r="K42" s="27">
        <v>1796.46</v>
      </c>
      <c r="L42" s="28">
        <v>3293</v>
      </c>
      <c r="M42" s="16">
        <v>0.1</v>
      </c>
      <c r="N42" s="16">
        <v>2.2</v>
      </c>
      <c r="O42" s="16">
        <v>2.4</v>
      </c>
      <c r="P42" s="17">
        <v>4.7</v>
      </c>
      <c r="Q42" s="16">
        <v>0.1</v>
      </c>
    </row>
    <row r="43" spans="1:17" ht="12.75" customHeight="1">
      <c r="A43" s="12"/>
      <c r="B43" s="20" t="s">
        <v>41</v>
      </c>
      <c r="C43" s="21">
        <f aca="true" t="shared" si="16" ref="C43:Q43">SUBTOTAL(109,C44)</f>
        <v>1026</v>
      </c>
      <c r="D43" s="21">
        <f t="shared" si="16"/>
        <v>4814</v>
      </c>
      <c r="E43" s="21">
        <f t="shared" si="16"/>
        <v>23921</v>
      </c>
      <c r="F43" s="17">
        <f t="shared" si="16"/>
        <v>29761</v>
      </c>
      <c r="G43" s="21">
        <f t="shared" si="16"/>
        <v>13659</v>
      </c>
      <c r="H43" s="21">
        <f t="shared" si="16"/>
        <v>993</v>
      </c>
      <c r="I43" s="29">
        <f t="shared" si="16"/>
        <v>307.8</v>
      </c>
      <c r="J43" s="29">
        <f t="shared" si="16"/>
        <v>13463.84</v>
      </c>
      <c r="K43" s="29">
        <f t="shared" si="16"/>
        <v>15989.36</v>
      </c>
      <c r="L43" s="28">
        <f t="shared" si="16"/>
        <v>29761</v>
      </c>
      <c r="M43" s="21">
        <f t="shared" si="16"/>
        <v>0.5</v>
      </c>
      <c r="N43" s="21">
        <f t="shared" si="16"/>
        <v>21</v>
      </c>
      <c r="O43" s="21">
        <f t="shared" si="16"/>
        <v>25</v>
      </c>
      <c r="P43" s="17">
        <f t="shared" si="16"/>
        <v>46.5</v>
      </c>
      <c r="Q43" s="21">
        <f t="shared" si="16"/>
        <v>21.3</v>
      </c>
    </row>
    <row r="44" spans="1:17" ht="12.75" customHeight="1">
      <c r="A44" s="12"/>
      <c r="B44" s="19" t="s">
        <v>24</v>
      </c>
      <c r="C44" s="16">
        <v>1026</v>
      </c>
      <c r="D44" s="16">
        <v>4814</v>
      </c>
      <c r="E44" s="16">
        <v>23921</v>
      </c>
      <c r="F44" s="17">
        <v>29761</v>
      </c>
      <c r="G44" s="16">
        <v>13659</v>
      </c>
      <c r="H44" s="16">
        <v>993</v>
      </c>
      <c r="I44" s="27">
        <v>307.8</v>
      </c>
      <c r="J44" s="27">
        <v>13463.84</v>
      </c>
      <c r="K44" s="27">
        <v>15989.36</v>
      </c>
      <c r="L44" s="28">
        <v>29761</v>
      </c>
      <c r="M44" s="16">
        <v>0.5</v>
      </c>
      <c r="N44" s="16">
        <v>21</v>
      </c>
      <c r="O44" s="16">
        <v>25</v>
      </c>
      <c r="P44" s="17">
        <v>46.5</v>
      </c>
      <c r="Q44" s="16">
        <v>21.3</v>
      </c>
    </row>
    <row r="45" spans="1:17" ht="12.75" customHeight="1">
      <c r="A45" s="12"/>
      <c r="B45" s="20" t="s">
        <v>42</v>
      </c>
      <c r="C45" s="21">
        <f aca="true" t="shared" si="17" ref="C45:Q45">SUBTOTAL(109,C46)</f>
        <v>2390</v>
      </c>
      <c r="D45" s="21">
        <f t="shared" si="17"/>
        <v>1637</v>
      </c>
      <c r="E45" s="21">
        <f t="shared" si="17"/>
        <v>3674</v>
      </c>
      <c r="F45" s="17">
        <f t="shared" si="17"/>
        <v>7701</v>
      </c>
      <c r="G45" s="21">
        <f t="shared" si="17"/>
        <v>3927</v>
      </c>
      <c r="H45" s="21">
        <f t="shared" si="17"/>
        <v>199</v>
      </c>
      <c r="I45" s="29">
        <f t="shared" si="17"/>
        <v>717</v>
      </c>
      <c r="J45" s="29">
        <f t="shared" si="17"/>
        <v>4223.02</v>
      </c>
      <c r="K45" s="29">
        <f t="shared" si="17"/>
        <v>2760.98</v>
      </c>
      <c r="L45" s="28">
        <f t="shared" si="17"/>
        <v>7701</v>
      </c>
      <c r="M45" s="21">
        <f t="shared" si="17"/>
        <v>1.3</v>
      </c>
      <c r="N45" s="21">
        <f t="shared" si="17"/>
        <v>6.5</v>
      </c>
      <c r="O45" s="21">
        <f t="shared" si="17"/>
        <v>3.7</v>
      </c>
      <c r="P45" s="17">
        <f t="shared" si="17"/>
        <v>11.5</v>
      </c>
      <c r="Q45" s="21">
        <f t="shared" si="17"/>
        <v>6</v>
      </c>
    </row>
    <row r="46" spans="1:17" ht="12.75" customHeight="1">
      <c r="A46" s="12"/>
      <c r="B46" s="19" t="s">
        <v>24</v>
      </c>
      <c r="C46" s="16">
        <v>2390</v>
      </c>
      <c r="D46" s="16">
        <v>1637</v>
      </c>
      <c r="E46" s="16">
        <v>3674</v>
      </c>
      <c r="F46" s="17">
        <v>7701</v>
      </c>
      <c r="G46" s="16">
        <v>3927</v>
      </c>
      <c r="H46" s="16">
        <v>199</v>
      </c>
      <c r="I46" s="27">
        <v>717</v>
      </c>
      <c r="J46" s="27">
        <v>4223.02</v>
      </c>
      <c r="K46" s="27">
        <v>2760.98</v>
      </c>
      <c r="L46" s="28">
        <v>7701</v>
      </c>
      <c r="M46" s="16">
        <v>1.3</v>
      </c>
      <c r="N46" s="16">
        <v>6.5</v>
      </c>
      <c r="O46" s="16">
        <v>3.7</v>
      </c>
      <c r="P46" s="17">
        <v>11.5</v>
      </c>
      <c r="Q46" s="16">
        <v>6</v>
      </c>
    </row>
    <row r="47" spans="1:17" ht="12.75" customHeight="1">
      <c r="A47" s="68" t="s">
        <v>43</v>
      </c>
      <c r="B47" s="69"/>
      <c r="C47" s="10">
        <f aca="true" t="shared" si="18" ref="C47:Q47">SUM(C35,C37,C39,C41,C43,C45)</f>
        <v>9171</v>
      </c>
      <c r="D47" s="10">
        <f t="shared" si="18"/>
        <v>8877</v>
      </c>
      <c r="E47" s="10">
        <f t="shared" si="18"/>
        <v>53760</v>
      </c>
      <c r="F47" s="9">
        <f t="shared" si="18"/>
        <v>71808</v>
      </c>
      <c r="G47" s="10">
        <f t="shared" si="18"/>
        <v>36955</v>
      </c>
      <c r="H47" s="10">
        <f t="shared" si="18"/>
        <v>8431</v>
      </c>
      <c r="I47" s="30">
        <f t="shared" si="18"/>
        <v>2751.3</v>
      </c>
      <c r="J47" s="30">
        <f t="shared" si="18"/>
        <v>33782.520000000004</v>
      </c>
      <c r="K47" s="30">
        <f t="shared" si="18"/>
        <v>35274.18</v>
      </c>
      <c r="L47" s="31">
        <f t="shared" si="18"/>
        <v>71808</v>
      </c>
      <c r="M47" s="10">
        <f t="shared" si="18"/>
        <v>4.9</v>
      </c>
      <c r="N47" s="10">
        <f t="shared" si="18"/>
        <v>53.3</v>
      </c>
      <c r="O47" s="10">
        <f t="shared" si="18"/>
        <v>52.6</v>
      </c>
      <c r="P47" s="9">
        <f t="shared" si="18"/>
        <v>110.80000000000001</v>
      </c>
      <c r="Q47" s="10">
        <f t="shared" si="18"/>
        <v>58.900000000000006</v>
      </c>
    </row>
    <row r="48" spans="1:17" ht="12.75" customHeight="1">
      <c r="A48" s="12" t="s">
        <v>44</v>
      </c>
      <c r="B48" s="18"/>
      <c r="C48" s="13"/>
      <c r="D48" s="13"/>
      <c r="E48" s="13"/>
      <c r="F48" s="14"/>
      <c r="G48" s="13"/>
      <c r="H48" s="13"/>
      <c r="I48" s="13"/>
      <c r="J48" s="13"/>
      <c r="K48" s="13"/>
      <c r="L48" s="14"/>
      <c r="M48" s="13"/>
      <c r="N48" s="13"/>
      <c r="O48" s="13"/>
      <c r="P48" s="14"/>
      <c r="Q48" s="15"/>
    </row>
    <row r="49" spans="1:17" ht="12.75" customHeight="1">
      <c r="A49" s="12"/>
      <c r="B49" s="20" t="s">
        <v>45</v>
      </c>
      <c r="C49" s="21">
        <f aca="true" t="shared" si="19" ref="C49:Q49">SUBTOTAL(109,C50)</f>
        <v>3029</v>
      </c>
      <c r="D49" s="21">
        <f t="shared" si="19"/>
        <v>1764</v>
      </c>
      <c r="E49" s="21">
        <f t="shared" si="19"/>
        <v>2330</v>
      </c>
      <c r="F49" s="17">
        <f t="shared" si="19"/>
        <v>7123</v>
      </c>
      <c r="G49" s="21">
        <f t="shared" si="19"/>
        <v>784</v>
      </c>
      <c r="H49" s="21">
        <f t="shared" si="19"/>
        <v>788</v>
      </c>
      <c r="I49" s="29">
        <f t="shared" si="19"/>
        <v>908.7</v>
      </c>
      <c r="J49" s="29">
        <f t="shared" si="19"/>
        <v>4216.54</v>
      </c>
      <c r="K49" s="29">
        <f t="shared" si="19"/>
        <v>1997.76</v>
      </c>
      <c r="L49" s="28">
        <f t="shared" si="19"/>
        <v>7123</v>
      </c>
      <c r="M49" s="21">
        <f t="shared" si="19"/>
        <v>1.7</v>
      </c>
      <c r="N49" s="21">
        <f t="shared" si="19"/>
        <v>6.7</v>
      </c>
      <c r="O49" s="21">
        <f t="shared" si="19"/>
        <v>2.7</v>
      </c>
      <c r="P49" s="17">
        <f t="shared" si="19"/>
        <v>11.100000000000001</v>
      </c>
      <c r="Q49" s="21">
        <f t="shared" si="19"/>
        <v>1.2</v>
      </c>
    </row>
    <row r="50" spans="1:17" ht="12.75" customHeight="1">
      <c r="A50" s="12"/>
      <c r="B50" s="19" t="s">
        <v>24</v>
      </c>
      <c r="C50" s="16">
        <v>3029</v>
      </c>
      <c r="D50" s="16">
        <v>1764</v>
      </c>
      <c r="E50" s="16">
        <v>2330</v>
      </c>
      <c r="F50" s="17">
        <v>7123</v>
      </c>
      <c r="G50" s="16">
        <v>784</v>
      </c>
      <c r="H50" s="16">
        <v>788</v>
      </c>
      <c r="I50" s="27">
        <v>908.7</v>
      </c>
      <c r="J50" s="27">
        <v>4216.54</v>
      </c>
      <c r="K50" s="27">
        <v>1997.76</v>
      </c>
      <c r="L50" s="28">
        <v>7123</v>
      </c>
      <c r="M50" s="16">
        <v>1.7</v>
      </c>
      <c r="N50" s="16">
        <v>6.7</v>
      </c>
      <c r="O50" s="16">
        <v>2.7</v>
      </c>
      <c r="P50" s="17">
        <v>11.100000000000001</v>
      </c>
      <c r="Q50" s="16">
        <v>1.2</v>
      </c>
    </row>
    <row r="51" spans="1:17" ht="12.75" customHeight="1">
      <c r="A51" s="12"/>
      <c r="B51" s="20" t="s">
        <v>46</v>
      </c>
      <c r="C51" s="21">
        <f aca="true" t="shared" si="20" ref="C51:Q51">SUBTOTAL(109,C52)</f>
        <v>232</v>
      </c>
      <c r="D51" s="21">
        <f t="shared" si="20"/>
        <v>303</v>
      </c>
      <c r="E51" s="21">
        <f t="shared" si="20"/>
        <v>4314</v>
      </c>
      <c r="F51" s="17">
        <f t="shared" si="20"/>
        <v>4849</v>
      </c>
      <c r="G51" s="21">
        <f t="shared" si="20"/>
        <v>0</v>
      </c>
      <c r="H51" s="21">
        <f t="shared" si="20"/>
        <v>0</v>
      </c>
      <c r="I51" s="29">
        <f t="shared" si="20"/>
        <v>69.6</v>
      </c>
      <c r="J51" s="29">
        <f t="shared" si="20"/>
        <v>2087.98</v>
      </c>
      <c r="K51" s="29">
        <f t="shared" si="20"/>
        <v>2691.42</v>
      </c>
      <c r="L51" s="28">
        <f t="shared" si="20"/>
        <v>4849</v>
      </c>
      <c r="M51" s="21">
        <f t="shared" si="20"/>
        <v>0.1</v>
      </c>
      <c r="N51" s="21">
        <f t="shared" si="20"/>
        <v>3.2</v>
      </c>
      <c r="O51" s="21">
        <f t="shared" si="20"/>
        <v>3.6</v>
      </c>
      <c r="P51" s="17">
        <f t="shared" si="20"/>
        <v>6.9</v>
      </c>
      <c r="Q51" s="21">
        <f t="shared" si="20"/>
        <v>0</v>
      </c>
    </row>
    <row r="52" spans="1:17" ht="12.75" customHeight="1">
      <c r="A52" s="12"/>
      <c r="B52" s="19" t="s">
        <v>24</v>
      </c>
      <c r="C52" s="16">
        <v>232</v>
      </c>
      <c r="D52" s="16">
        <v>303</v>
      </c>
      <c r="E52" s="16">
        <v>4314</v>
      </c>
      <c r="F52" s="17">
        <v>4849</v>
      </c>
      <c r="G52" s="16">
        <v>0</v>
      </c>
      <c r="H52" s="16">
        <v>0</v>
      </c>
      <c r="I52" s="27">
        <v>69.6</v>
      </c>
      <c r="J52" s="27">
        <v>2087.98</v>
      </c>
      <c r="K52" s="27">
        <v>2691.42</v>
      </c>
      <c r="L52" s="28">
        <v>4849</v>
      </c>
      <c r="M52" s="16">
        <v>0.1</v>
      </c>
      <c r="N52" s="16">
        <v>3.2</v>
      </c>
      <c r="O52" s="16">
        <v>3.6</v>
      </c>
      <c r="P52" s="17">
        <v>6.9</v>
      </c>
      <c r="Q52" s="16">
        <v>0</v>
      </c>
    </row>
    <row r="53" spans="1:17" ht="12.75" customHeight="1">
      <c r="A53" s="12"/>
      <c r="B53" s="20" t="s">
        <v>47</v>
      </c>
      <c r="C53" s="21">
        <f aca="true" t="shared" si="21" ref="C53:Q53">SUBTOTAL(109,C54)</f>
        <v>2245</v>
      </c>
      <c r="D53" s="21">
        <f t="shared" si="21"/>
        <v>1169</v>
      </c>
      <c r="E53" s="21">
        <f t="shared" si="21"/>
        <v>1404</v>
      </c>
      <c r="F53" s="17">
        <f t="shared" si="21"/>
        <v>4818</v>
      </c>
      <c r="G53" s="21">
        <f t="shared" si="21"/>
        <v>0</v>
      </c>
      <c r="H53" s="21">
        <f t="shared" si="21"/>
        <v>203</v>
      </c>
      <c r="I53" s="29">
        <f t="shared" si="21"/>
        <v>673.5</v>
      </c>
      <c r="J53" s="29">
        <f t="shared" si="21"/>
        <v>2904.64</v>
      </c>
      <c r="K53" s="29">
        <f t="shared" si="21"/>
        <v>1239.86</v>
      </c>
      <c r="L53" s="28">
        <f t="shared" si="21"/>
        <v>4818</v>
      </c>
      <c r="M53" s="21">
        <f t="shared" si="21"/>
        <v>1.3</v>
      </c>
      <c r="N53" s="21">
        <f t="shared" si="21"/>
        <v>4.6</v>
      </c>
      <c r="O53" s="21">
        <f t="shared" si="21"/>
        <v>1.7</v>
      </c>
      <c r="P53" s="17">
        <f t="shared" si="21"/>
        <v>7.6</v>
      </c>
      <c r="Q53" s="21">
        <f t="shared" si="21"/>
        <v>0</v>
      </c>
    </row>
    <row r="54" spans="1:17" ht="12.75" customHeight="1">
      <c r="A54" s="12"/>
      <c r="B54" s="19" t="s">
        <v>24</v>
      </c>
      <c r="C54" s="16">
        <v>2245</v>
      </c>
      <c r="D54" s="16">
        <v>1169</v>
      </c>
      <c r="E54" s="16">
        <v>1404</v>
      </c>
      <c r="F54" s="17">
        <v>4818</v>
      </c>
      <c r="G54" s="16">
        <v>0</v>
      </c>
      <c r="H54" s="16">
        <v>203</v>
      </c>
      <c r="I54" s="27">
        <v>673.5</v>
      </c>
      <c r="J54" s="27">
        <v>2904.64</v>
      </c>
      <c r="K54" s="27">
        <v>1239.86</v>
      </c>
      <c r="L54" s="28">
        <v>4818</v>
      </c>
      <c r="M54" s="16">
        <v>1.3</v>
      </c>
      <c r="N54" s="16">
        <v>4.6</v>
      </c>
      <c r="O54" s="16">
        <v>1.7</v>
      </c>
      <c r="P54" s="17">
        <v>7.6</v>
      </c>
      <c r="Q54" s="16">
        <v>0</v>
      </c>
    </row>
    <row r="55" spans="1:17" ht="12.75" customHeight="1">
      <c r="A55" s="12"/>
      <c r="B55" s="20" t="s">
        <v>48</v>
      </c>
      <c r="C55" s="21">
        <f aca="true" t="shared" si="22" ref="C55:Q55">SUBTOTAL(109,C56)</f>
        <v>6092</v>
      </c>
      <c r="D55" s="21">
        <f t="shared" si="22"/>
        <v>3143</v>
      </c>
      <c r="E55" s="21">
        <f t="shared" si="22"/>
        <v>5639</v>
      </c>
      <c r="F55" s="17">
        <f t="shared" si="22"/>
        <v>14874</v>
      </c>
      <c r="G55" s="21">
        <f t="shared" si="22"/>
        <v>1542</v>
      </c>
      <c r="H55" s="21">
        <f t="shared" si="22"/>
        <v>1787</v>
      </c>
      <c r="I55" s="29">
        <f t="shared" si="22"/>
        <v>1827.6</v>
      </c>
      <c r="J55" s="29">
        <f t="shared" si="22"/>
        <v>8594.38</v>
      </c>
      <c r="K55" s="29">
        <f t="shared" si="22"/>
        <v>4452.02</v>
      </c>
      <c r="L55" s="28">
        <f t="shared" si="22"/>
        <v>14874</v>
      </c>
      <c r="M55" s="21">
        <f t="shared" si="22"/>
        <v>3.4</v>
      </c>
      <c r="N55" s="21">
        <f t="shared" si="22"/>
        <v>13.6</v>
      </c>
      <c r="O55" s="21">
        <f t="shared" si="22"/>
        <v>6.1</v>
      </c>
      <c r="P55" s="17">
        <f t="shared" si="22"/>
        <v>23.1</v>
      </c>
      <c r="Q55" s="21">
        <f t="shared" si="22"/>
        <v>2.4</v>
      </c>
    </row>
    <row r="56" spans="1:17" ht="12.75" customHeight="1">
      <c r="A56" s="12"/>
      <c r="B56" s="19" t="s">
        <v>24</v>
      </c>
      <c r="C56" s="16">
        <v>6092</v>
      </c>
      <c r="D56" s="16">
        <v>3143</v>
      </c>
      <c r="E56" s="16">
        <v>5639</v>
      </c>
      <c r="F56" s="17">
        <v>14874</v>
      </c>
      <c r="G56" s="16">
        <v>1542</v>
      </c>
      <c r="H56" s="16">
        <v>1787</v>
      </c>
      <c r="I56" s="27">
        <v>1827.6</v>
      </c>
      <c r="J56" s="27">
        <v>8594.38</v>
      </c>
      <c r="K56" s="27">
        <v>4452.02</v>
      </c>
      <c r="L56" s="28">
        <v>14874</v>
      </c>
      <c r="M56" s="16">
        <v>3.4</v>
      </c>
      <c r="N56" s="16">
        <v>13.6</v>
      </c>
      <c r="O56" s="16">
        <v>6.1</v>
      </c>
      <c r="P56" s="17">
        <v>23.1</v>
      </c>
      <c r="Q56" s="16">
        <v>2.4</v>
      </c>
    </row>
    <row r="57" spans="1:17" ht="12.75" customHeight="1">
      <c r="A57" s="12"/>
      <c r="B57" s="20" t="s">
        <v>49</v>
      </c>
      <c r="C57" s="21">
        <f aca="true" t="shared" si="23" ref="C57:Q57">SUBTOTAL(109,C58)</f>
        <v>2874</v>
      </c>
      <c r="D57" s="21">
        <f t="shared" si="23"/>
        <v>1408</v>
      </c>
      <c r="E57" s="21">
        <f t="shared" si="23"/>
        <v>2568</v>
      </c>
      <c r="F57" s="17">
        <f t="shared" si="23"/>
        <v>6850</v>
      </c>
      <c r="G57" s="21">
        <f t="shared" si="23"/>
        <v>300</v>
      </c>
      <c r="H57" s="21">
        <f t="shared" si="23"/>
        <v>328</v>
      </c>
      <c r="I57" s="29">
        <f t="shared" si="23"/>
        <v>862.2</v>
      </c>
      <c r="J57" s="29">
        <f t="shared" si="23"/>
        <v>3968.28</v>
      </c>
      <c r="K57" s="29">
        <f t="shared" si="23"/>
        <v>2019.52</v>
      </c>
      <c r="L57" s="28">
        <f t="shared" si="23"/>
        <v>6850</v>
      </c>
      <c r="M57" s="21">
        <f t="shared" si="23"/>
        <v>1.6</v>
      </c>
      <c r="N57" s="21">
        <f t="shared" si="23"/>
        <v>6.3</v>
      </c>
      <c r="O57" s="21">
        <f t="shared" si="23"/>
        <v>2.8</v>
      </c>
      <c r="P57" s="17">
        <f t="shared" si="23"/>
        <v>10.7</v>
      </c>
      <c r="Q57" s="21">
        <f t="shared" si="23"/>
        <v>0.5</v>
      </c>
    </row>
    <row r="58" spans="1:17" ht="12.75" customHeight="1">
      <c r="A58" s="12"/>
      <c r="B58" s="19" t="s">
        <v>24</v>
      </c>
      <c r="C58" s="16">
        <v>2874</v>
      </c>
      <c r="D58" s="16">
        <v>1408</v>
      </c>
      <c r="E58" s="16">
        <v>2568</v>
      </c>
      <c r="F58" s="17">
        <v>6850</v>
      </c>
      <c r="G58" s="16">
        <v>300</v>
      </c>
      <c r="H58" s="16">
        <v>328</v>
      </c>
      <c r="I58" s="27">
        <v>862.2</v>
      </c>
      <c r="J58" s="27">
        <v>3968.28</v>
      </c>
      <c r="K58" s="27">
        <v>2019.52</v>
      </c>
      <c r="L58" s="28">
        <v>6850</v>
      </c>
      <c r="M58" s="16">
        <v>1.6</v>
      </c>
      <c r="N58" s="16">
        <v>6.3</v>
      </c>
      <c r="O58" s="16">
        <v>2.8</v>
      </c>
      <c r="P58" s="17">
        <v>10.7</v>
      </c>
      <c r="Q58" s="16">
        <v>0.5</v>
      </c>
    </row>
    <row r="59" spans="1:17" ht="12.75" customHeight="1">
      <c r="A59" s="12"/>
      <c r="B59" s="20" t="s">
        <v>50</v>
      </c>
      <c r="C59" s="21">
        <f aca="true" t="shared" si="24" ref="C59:Q59">SUBTOTAL(109,C60)</f>
        <v>4667</v>
      </c>
      <c r="D59" s="21">
        <f t="shared" si="24"/>
        <v>2839</v>
      </c>
      <c r="E59" s="21">
        <f t="shared" si="24"/>
        <v>3164</v>
      </c>
      <c r="F59" s="17">
        <f t="shared" si="24"/>
        <v>10670</v>
      </c>
      <c r="G59" s="21">
        <f t="shared" si="24"/>
        <v>520</v>
      </c>
      <c r="H59" s="21">
        <f t="shared" si="24"/>
        <v>1795</v>
      </c>
      <c r="I59" s="29">
        <f t="shared" si="24"/>
        <v>1400.1</v>
      </c>
      <c r="J59" s="29">
        <f t="shared" si="24"/>
        <v>6406.24</v>
      </c>
      <c r="K59" s="29">
        <f t="shared" si="24"/>
        <v>2863.66</v>
      </c>
      <c r="L59" s="28">
        <f t="shared" si="24"/>
        <v>10670</v>
      </c>
      <c r="M59" s="21">
        <f t="shared" si="24"/>
        <v>2.6</v>
      </c>
      <c r="N59" s="21">
        <f t="shared" si="24"/>
        <v>10.2</v>
      </c>
      <c r="O59" s="21">
        <f t="shared" si="24"/>
        <v>3.9</v>
      </c>
      <c r="P59" s="17">
        <f t="shared" si="24"/>
        <v>16.7</v>
      </c>
      <c r="Q59" s="21">
        <f t="shared" si="24"/>
        <v>0.8</v>
      </c>
    </row>
    <row r="60" spans="1:17" ht="12.75" customHeight="1">
      <c r="A60" s="12"/>
      <c r="B60" s="19" t="s">
        <v>24</v>
      </c>
      <c r="C60" s="16">
        <v>4667</v>
      </c>
      <c r="D60" s="16">
        <v>2839</v>
      </c>
      <c r="E60" s="16">
        <v>3164</v>
      </c>
      <c r="F60" s="17">
        <v>10670</v>
      </c>
      <c r="G60" s="16">
        <v>520</v>
      </c>
      <c r="H60" s="16">
        <v>1795</v>
      </c>
      <c r="I60" s="27">
        <v>1400.1</v>
      </c>
      <c r="J60" s="27">
        <v>6406.24</v>
      </c>
      <c r="K60" s="27">
        <v>2863.66</v>
      </c>
      <c r="L60" s="28">
        <v>10670</v>
      </c>
      <c r="M60" s="16">
        <v>2.6</v>
      </c>
      <c r="N60" s="16">
        <v>10.2</v>
      </c>
      <c r="O60" s="16">
        <v>3.9</v>
      </c>
      <c r="P60" s="17">
        <v>16.7</v>
      </c>
      <c r="Q60" s="16">
        <v>0.8</v>
      </c>
    </row>
    <row r="61" spans="1:17" ht="12.75" customHeight="1">
      <c r="A61" s="12"/>
      <c r="B61" s="20" t="s">
        <v>51</v>
      </c>
      <c r="C61" s="21">
        <f aca="true" t="shared" si="25" ref="C61:Q61">SUBTOTAL(109,C62)</f>
        <v>6427</v>
      </c>
      <c r="D61" s="21">
        <f t="shared" si="25"/>
        <v>4753</v>
      </c>
      <c r="E61" s="21">
        <f t="shared" si="25"/>
        <v>9653</v>
      </c>
      <c r="F61" s="17">
        <f t="shared" si="25"/>
        <v>20833</v>
      </c>
      <c r="G61" s="21">
        <f t="shared" si="25"/>
        <v>1200</v>
      </c>
      <c r="H61" s="21">
        <f t="shared" si="25"/>
        <v>505</v>
      </c>
      <c r="I61" s="29">
        <f t="shared" si="25"/>
        <v>1928.1</v>
      </c>
      <c r="J61" s="29">
        <f t="shared" si="25"/>
        <v>11497.08</v>
      </c>
      <c r="K61" s="29">
        <f t="shared" si="25"/>
        <v>7407.82</v>
      </c>
      <c r="L61" s="28">
        <f t="shared" si="25"/>
        <v>20833</v>
      </c>
      <c r="M61" s="21">
        <f t="shared" si="25"/>
        <v>3.6</v>
      </c>
      <c r="N61" s="21">
        <f t="shared" si="25"/>
        <v>18</v>
      </c>
      <c r="O61" s="21">
        <f t="shared" si="25"/>
        <v>10</v>
      </c>
      <c r="P61" s="17">
        <f t="shared" si="25"/>
        <v>31.6</v>
      </c>
      <c r="Q61" s="21">
        <f t="shared" si="25"/>
        <v>1.9</v>
      </c>
    </row>
    <row r="62" spans="1:17" ht="12.75" customHeight="1">
      <c r="A62" s="12"/>
      <c r="B62" s="19" t="s">
        <v>24</v>
      </c>
      <c r="C62" s="16">
        <v>6427</v>
      </c>
      <c r="D62" s="16">
        <v>4753</v>
      </c>
      <c r="E62" s="16">
        <v>9653</v>
      </c>
      <c r="F62" s="17">
        <v>20833</v>
      </c>
      <c r="G62" s="16">
        <v>1200</v>
      </c>
      <c r="H62" s="16">
        <v>505</v>
      </c>
      <c r="I62" s="27">
        <v>1928.1</v>
      </c>
      <c r="J62" s="27">
        <v>11497.08</v>
      </c>
      <c r="K62" s="27">
        <v>7407.82</v>
      </c>
      <c r="L62" s="28">
        <v>20833</v>
      </c>
      <c r="M62" s="16">
        <v>3.6</v>
      </c>
      <c r="N62" s="16">
        <v>18</v>
      </c>
      <c r="O62" s="16">
        <v>10</v>
      </c>
      <c r="P62" s="17">
        <v>31.6</v>
      </c>
      <c r="Q62" s="16">
        <v>1.9</v>
      </c>
    </row>
    <row r="63" spans="1:17" ht="12.75" customHeight="1">
      <c r="A63" s="68" t="s">
        <v>52</v>
      </c>
      <c r="B63" s="69"/>
      <c r="C63" s="10">
        <f aca="true" t="shared" si="26" ref="C63:Q63">SUM(C49,C51,C53,C55,C57,C59,C61)</f>
        <v>25566</v>
      </c>
      <c r="D63" s="10">
        <f t="shared" si="26"/>
        <v>15379</v>
      </c>
      <c r="E63" s="10">
        <f t="shared" si="26"/>
        <v>29072</v>
      </c>
      <c r="F63" s="9">
        <f t="shared" si="26"/>
        <v>70017</v>
      </c>
      <c r="G63" s="10">
        <f t="shared" si="26"/>
        <v>4346</v>
      </c>
      <c r="H63" s="10">
        <f t="shared" si="26"/>
        <v>5406</v>
      </c>
      <c r="I63" s="30">
        <f t="shared" si="26"/>
        <v>7669.800000000001</v>
      </c>
      <c r="J63" s="30">
        <f t="shared" si="26"/>
        <v>39675.14</v>
      </c>
      <c r="K63" s="30">
        <f t="shared" si="26"/>
        <v>22672.06</v>
      </c>
      <c r="L63" s="31">
        <f t="shared" si="26"/>
        <v>70017</v>
      </c>
      <c r="M63" s="10">
        <f t="shared" si="26"/>
        <v>14.299999999999999</v>
      </c>
      <c r="N63" s="10">
        <f t="shared" si="26"/>
        <v>62.599999999999994</v>
      </c>
      <c r="O63" s="10">
        <f t="shared" si="26"/>
        <v>30.799999999999997</v>
      </c>
      <c r="P63" s="9">
        <f t="shared" si="26"/>
        <v>107.70000000000002</v>
      </c>
      <c r="Q63" s="10">
        <f t="shared" si="26"/>
        <v>6.799999999999999</v>
      </c>
    </row>
    <row r="64" spans="1:17" ht="12.75" customHeight="1">
      <c r="A64" s="12" t="s">
        <v>53</v>
      </c>
      <c r="B64" s="18"/>
      <c r="C64" s="13"/>
      <c r="D64" s="13"/>
      <c r="E64" s="13"/>
      <c r="F64" s="14"/>
      <c r="G64" s="13"/>
      <c r="H64" s="13"/>
      <c r="I64" s="13"/>
      <c r="J64" s="13"/>
      <c r="K64" s="13"/>
      <c r="L64" s="14"/>
      <c r="M64" s="13"/>
      <c r="N64" s="13"/>
      <c r="O64" s="13"/>
      <c r="P64" s="14"/>
      <c r="Q64" s="15"/>
    </row>
    <row r="65" spans="1:17" ht="12.75" customHeight="1">
      <c r="A65" s="12"/>
      <c r="B65" s="20" t="s">
        <v>54</v>
      </c>
      <c r="C65" s="21">
        <f aca="true" t="shared" si="27" ref="C65:Q65">SUBTOTAL(109,C66)</f>
        <v>3657</v>
      </c>
      <c r="D65" s="21">
        <f t="shared" si="27"/>
        <v>2761</v>
      </c>
      <c r="E65" s="21">
        <f t="shared" si="27"/>
        <v>2375</v>
      </c>
      <c r="F65" s="17">
        <f t="shared" si="27"/>
        <v>8793</v>
      </c>
      <c r="G65" s="21">
        <f t="shared" si="27"/>
        <v>733</v>
      </c>
      <c r="H65" s="21">
        <f t="shared" si="27"/>
        <v>414</v>
      </c>
      <c r="I65" s="29">
        <f t="shared" si="27"/>
        <v>1097.1</v>
      </c>
      <c r="J65" s="29">
        <f t="shared" si="27"/>
        <v>5332.16</v>
      </c>
      <c r="K65" s="29">
        <f t="shared" si="27"/>
        <v>2363.74</v>
      </c>
      <c r="L65" s="28">
        <f t="shared" si="27"/>
        <v>8793</v>
      </c>
      <c r="M65" s="21">
        <f t="shared" si="27"/>
        <v>2.1</v>
      </c>
      <c r="N65" s="21">
        <f t="shared" si="27"/>
        <v>8.5</v>
      </c>
      <c r="O65" s="21">
        <f t="shared" si="27"/>
        <v>3.2</v>
      </c>
      <c r="P65" s="17">
        <f t="shared" si="27"/>
        <v>13.8</v>
      </c>
      <c r="Q65" s="21">
        <f t="shared" si="27"/>
        <v>1.2</v>
      </c>
    </row>
    <row r="66" spans="1:17" ht="12.75" customHeight="1">
      <c r="A66" s="12"/>
      <c r="B66" s="19" t="s">
        <v>24</v>
      </c>
      <c r="C66" s="16">
        <v>3657</v>
      </c>
      <c r="D66" s="16">
        <v>2761</v>
      </c>
      <c r="E66" s="16">
        <v>2375</v>
      </c>
      <c r="F66" s="17">
        <v>8793</v>
      </c>
      <c r="G66" s="16">
        <v>733</v>
      </c>
      <c r="H66" s="16">
        <v>414</v>
      </c>
      <c r="I66" s="27">
        <v>1097.1</v>
      </c>
      <c r="J66" s="27">
        <v>5332.16</v>
      </c>
      <c r="K66" s="27">
        <v>2363.74</v>
      </c>
      <c r="L66" s="28">
        <v>8793</v>
      </c>
      <c r="M66" s="16">
        <v>2.1</v>
      </c>
      <c r="N66" s="16">
        <v>8.5</v>
      </c>
      <c r="O66" s="16">
        <v>3.2</v>
      </c>
      <c r="P66" s="17">
        <v>13.8</v>
      </c>
      <c r="Q66" s="16">
        <v>1.2</v>
      </c>
    </row>
    <row r="67" spans="1:17" ht="12.75" customHeight="1">
      <c r="A67" s="12"/>
      <c r="B67" s="20" t="s">
        <v>55</v>
      </c>
      <c r="C67" s="21">
        <f aca="true" t="shared" si="28" ref="C67:Q67">SUBTOTAL(109,C68)</f>
        <v>3715</v>
      </c>
      <c r="D67" s="21">
        <f t="shared" si="28"/>
        <v>2294</v>
      </c>
      <c r="E67" s="21">
        <f t="shared" si="28"/>
        <v>3595</v>
      </c>
      <c r="F67" s="17">
        <f t="shared" si="28"/>
        <v>9604</v>
      </c>
      <c r="G67" s="21">
        <f t="shared" si="28"/>
        <v>1308</v>
      </c>
      <c r="H67" s="21">
        <f t="shared" si="28"/>
        <v>249</v>
      </c>
      <c r="I67" s="29">
        <f t="shared" si="28"/>
        <v>1114.5</v>
      </c>
      <c r="J67" s="29">
        <f t="shared" si="28"/>
        <v>5552.54</v>
      </c>
      <c r="K67" s="29">
        <f t="shared" si="28"/>
        <v>2936.96</v>
      </c>
      <c r="L67" s="28">
        <f t="shared" si="28"/>
        <v>9604</v>
      </c>
      <c r="M67" s="21">
        <f t="shared" si="28"/>
        <v>2.1</v>
      </c>
      <c r="N67" s="21">
        <f t="shared" si="28"/>
        <v>8.8</v>
      </c>
      <c r="O67" s="21">
        <f t="shared" si="28"/>
        <v>4</v>
      </c>
      <c r="P67" s="17">
        <f t="shared" si="28"/>
        <v>14.9</v>
      </c>
      <c r="Q67" s="21">
        <f t="shared" si="28"/>
        <v>2.1</v>
      </c>
    </row>
    <row r="68" spans="1:17" ht="12.75" customHeight="1">
      <c r="A68" s="12"/>
      <c r="B68" s="19" t="s">
        <v>24</v>
      </c>
      <c r="C68" s="16">
        <v>3715</v>
      </c>
      <c r="D68" s="16">
        <v>2294</v>
      </c>
      <c r="E68" s="16">
        <v>3595</v>
      </c>
      <c r="F68" s="17">
        <v>9604</v>
      </c>
      <c r="G68" s="16">
        <v>1308</v>
      </c>
      <c r="H68" s="16">
        <v>249</v>
      </c>
      <c r="I68" s="27">
        <v>1114.5</v>
      </c>
      <c r="J68" s="27">
        <v>5552.54</v>
      </c>
      <c r="K68" s="27">
        <v>2936.96</v>
      </c>
      <c r="L68" s="28">
        <v>9604</v>
      </c>
      <c r="M68" s="16">
        <v>2.1</v>
      </c>
      <c r="N68" s="16">
        <v>8.8</v>
      </c>
      <c r="O68" s="16">
        <v>4</v>
      </c>
      <c r="P68" s="17">
        <v>14.9</v>
      </c>
      <c r="Q68" s="16">
        <v>2.1</v>
      </c>
    </row>
    <row r="69" spans="1:17" ht="12.75" customHeight="1">
      <c r="A69" s="12"/>
      <c r="B69" s="20" t="s">
        <v>56</v>
      </c>
      <c r="C69" s="21">
        <f aca="true" t="shared" si="29" ref="C69:Q69">SUBTOTAL(109,C70)</f>
        <v>4069</v>
      </c>
      <c r="D69" s="21">
        <f t="shared" si="29"/>
        <v>1609</v>
      </c>
      <c r="E69" s="21">
        <f t="shared" si="29"/>
        <v>2490</v>
      </c>
      <c r="F69" s="17">
        <f t="shared" si="29"/>
        <v>8168</v>
      </c>
      <c r="G69" s="21">
        <f t="shared" si="29"/>
        <v>807</v>
      </c>
      <c r="H69" s="21">
        <f t="shared" si="29"/>
        <v>231</v>
      </c>
      <c r="I69" s="29">
        <f t="shared" si="29"/>
        <v>1220.7</v>
      </c>
      <c r="J69" s="29">
        <f t="shared" si="29"/>
        <v>4906.24</v>
      </c>
      <c r="K69" s="29">
        <f t="shared" si="29"/>
        <v>2041.06</v>
      </c>
      <c r="L69" s="28">
        <f t="shared" si="29"/>
        <v>8168</v>
      </c>
      <c r="M69" s="21">
        <f t="shared" si="29"/>
        <v>2.3</v>
      </c>
      <c r="N69" s="21">
        <f t="shared" si="29"/>
        <v>7.8</v>
      </c>
      <c r="O69" s="21">
        <f t="shared" si="29"/>
        <v>2.8</v>
      </c>
      <c r="P69" s="17">
        <f t="shared" si="29"/>
        <v>12.899999999999999</v>
      </c>
      <c r="Q69" s="21">
        <f t="shared" si="29"/>
        <v>1.3</v>
      </c>
    </row>
    <row r="70" spans="1:17" ht="12.75" customHeight="1">
      <c r="A70" s="12"/>
      <c r="B70" s="19" t="s">
        <v>24</v>
      </c>
      <c r="C70" s="16">
        <v>4069</v>
      </c>
      <c r="D70" s="16">
        <v>1609</v>
      </c>
      <c r="E70" s="16">
        <v>2490</v>
      </c>
      <c r="F70" s="17">
        <v>8168</v>
      </c>
      <c r="G70" s="16">
        <v>807</v>
      </c>
      <c r="H70" s="16">
        <v>231</v>
      </c>
      <c r="I70" s="27">
        <v>1220.7</v>
      </c>
      <c r="J70" s="27">
        <v>4906.24</v>
      </c>
      <c r="K70" s="27">
        <v>2041.06</v>
      </c>
      <c r="L70" s="28">
        <v>8168</v>
      </c>
      <c r="M70" s="16">
        <v>2.3</v>
      </c>
      <c r="N70" s="16">
        <v>7.8</v>
      </c>
      <c r="O70" s="16">
        <v>2.8</v>
      </c>
      <c r="P70" s="17">
        <v>12.899999999999999</v>
      </c>
      <c r="Q70" s="16">
        <v>1.3</v>
      </c>
    </row>
    <row r="71" spans="1:17" ht="12.75" customHeight="1">
      <c r="A71" s="12"/>
      <c r="B71" s="20" t="s">
        <v>57</v>
      </c>
      <c r="C71" s="21">
        <f aca="true" t="shared" si="30" ref="C71:Q71">SUBTOTAL(109,C72)</f>
        <v>6594</v>
      </c>
      <c r="D71" s="21">
        <f t="shared" si="30"/>
        <v>5286</v>
      </c>
      <c r="E71" s="21">
        <f t="shared" si="30"/>
        <v>6249</v>
      </c>
      <c r="F71" s="17">
        <f t="shared" si="30"/>
        <v>18129</v>
      </c>
      <c r="G71" s="21">
        <f t="shared" si="30"/>
        <v>49</v>
      </c>
      <c r="H71" s="21">
        <f t="shared" si="30"/>
        <v>672</v>
      </c>
      <c r="I71" s="29">
        <f t="shared" si="30"/>
        <v>1978.2</v>
      </c>
      <c r="J71" s="29">
        <f t="shared" si="30"/>
        <v>10604.16</v>
      </c>
      <c r="K71" s="29">
        <f t="shared" si="30"/>
        <v>5546.64</v>
      </c>
      <c r="L71" s="28">
        <f t="shared" si="30"/>
        <v>18129</v>
      </c>
      <c r="M71" s="21">
        <f t="shared" si="30"/>
        <v>3.7</v>
      </c>
      <c r="N71" s="21">
        <f t="shared" si="30"/>
        <v>16.8</v>
      </c>
      <c r="O71" s="21">
        <f t="shared" si="30"/>
        <v>7.6</v>
      </c>
      <c r="P71" s="17">
        <f t="shared" si="30"/>
        <v>28.1</v>
      </c>
      <c r="Q71" s="21">
        <f t="shared" si="30"/>
        <v>0.1</v>
      </c>
    </row>
    <row r="72" spans="1:17" ht="12.75" customHeight="1">
      <c r="A72" s="12"/>
      <c r="B72" s="19" t="s">
        <v>24</v>
      </c>
      <c r="C72" s="16">
        <v>6594</v>
      </c>
      <c r="D72" s="16">
        <v>5286</v>
      </c>
      <c r="E72" s="16">
        <v>6249</v>
      </c>
      <c r="F72" s="17">
        <v>18129</v>
      </c>
      <c r="G72" s="16">
        <v>49</v>
      </c>
      <c r="H72" s="16">
        <v>672</v>
      </c>
      <c r="I72" s="27">
        <v>1978.2</v>
      </c>
      <c r="J72" s="27">
        <v>10604.16</v>
      </c>
      <c r="K72" s="27">
        <v>5546.64</v>
      </c>
      <c r="L72" s="28">
        <v>18129</v>
      </c>
      <c r="M72" s="16">
        <v>3.7</v>
      </c>
      <c r="N72" s="16">
        <v>16.8</v>
      </c>
      <c r="O72" s="16">
        <v>7.6</v>
      </c>
      <c r="P72" s="17">
        <v>28.1</v>
      </c>
      <c r="Q72" s="16">
        <v>0.1</v>
      </c>
    </row>
    <row r="73" spans="1:17" ht="12.75" customHeight="1">
      <c r="A73" s="12"/>
      <c r="B73" s="20" t="s">
        <v>58</v>
      </c>
      <c r="C73" s="21">
        <f aca="true" t="shared" si="31" ref="C73:Q73">SUBTOTAL(109,C74)</f>
        <v>3941</v>
      </c>
      <c r="D73" s="21">
        <f t="shared" si="31"/>
        <v>2785</v>
      </c>
      <c r="E73" s="21">
        <f t="shared" si="31"/>
        <v>5130</v>
      </c>
      <c r="F73" s="17">
        <f t="shared" si="31"/>
        <v>11856</v>
      </c>
      <c r="G73" s="21">
        <f t="shared" si="31"/>
        <v>866</v>
      </c>
      <c r="H73" s="21">
        <f t="shared" si="31"/>
        <v>295</v>
      </c>
      <c r="I73" s="29">
        <f t="shared" si="31"/>
        <v>1182.3</v>
      </c>
      <c r="J73" s="29">
        <f t="shared" si="31"/>
        <v>6648.8</v>
      </c>
      <c r="K73" s="29">
        <f t="shared" si="31"/>
        <v>4024.9</v>
      </c>
      <c r="L73" s="28">
        <f t="shared" si="31"/>
        <v>11856</v>
      </c>
      <c r="M73" s="21">
        <f t="shared" si="31"/>
        <v>2.2</v>
      </c>
      <c r="N73" s="21">
        <f t="shared" si="31"/>
        <v>10.6</v>
      </c>
      <c r="O73" s="21">
        <f t="shared" si="31"/>
        <v>5.5</v>
      </c>
      <c r="P73" s="17">
        <f t="shared" si="31"/>
        <v>18.3</v>
      </c>
      <c r="Q73" s="21">
        <f t="shared" si="31"/>
        <v>1.4</v>
      </c>
    </row>
    <row r="74" spans="1:17" ht="12.75" customHeight="1">
      <c r="A74" s="12"/>
      <c r="B74" s="19" t="s">
        <v>24</v>
      </c>
      <c r="C74" s="16">
        <v>3941</v>
      </c>
      <c r="D74" s="16">
        <v>2785</v>
      </c>
      <c r="E74" s="16">
        <v>5130</v>
      </c>
      <c r="F74" s="17">
        <v>11856</v>
      </c>
      <c r="G74" s="16">
        <v>866</v>
      </c>
      <c r="H74" s="16">
        <v>295</v>
      </c>
      <c r="I74" s="27">
        <v>1182.3</v>
      </c>
      <c r="J74" s="27">
        <v>6648.8</v>
      </c>
      <c r="K74" s="27">
        <v>4024.9</v>
      </c>
      <c r="L74" s="28">
        <v>11856</v>
      </c>
      <c r="M74" s="16">
        <v>2.2</v>
      </c>
      <c r="N74" s="16">
        <v>10.6</v>
      </c>
      <c r="O74" s="16">
        <v>5.5</v>
      </c>
      <c r="P74" s="17">
        <v>18.3</v>
      </c>
      <c r="Q74" s="16">
        <v>1.4</v>
      </c>
    </row>
    <row r="75" spans="1:17" ht="12.75" customHeight="1">
      <c r="A75" s="12"/>
      <c r="B75" s="20" t="s">
        <v>59</v>
      </c>
      <c r="C75" s="21">
        <f aca="true" t="shared" si="32" ref="C75:Q75">SUBTOTAL(109,C76)</f>
        <v>6173</v>
      </c>
      <c r="D75" s="21">
        <f t="shared" si="32"/>
        <v>3238</v>
      </c>
      <c r="E75" s="21">
        <f t="shared" si="32"/>
        <v>2634</v>
      </c>
      <c r="F75" s="17">
        <f t="shared" si="32"/>
        <v>12045</v>
      </c>
      <c r="G75" s="21">
        <f t="shared" si="32"/>
        <v>52</v>
      </c>
      <c r="H75" s="21">
        <f t="shared" si="32"/>
        <v>3532</v>
      </c>
      <c r="I75" s="29">
        <f t="shared" si="32"/>
        <v>1851.9</v>
      </c>
      <c r="J75" s="29">
        <f t="shared" si="32"/>
        <v>7511.78</v>
      </c>
      <c r="K75" s="29">
        <f t="shared" si="32"/>
        <v>2681.32</v>
      </c>
      <c r="L75" s="28">
        <f t="shared" si="32"/>
        <v>12045</v>
      </c>
      <c r="M75" s="21">
        <f t="shared" si="32"/>
        <v>3.5</v>
      </c>
      <c r="N75" s="21">
        <f t="shared" si="32"/>
        <v>11.9</v>
      </c>
      <c r="O75" s="21">
        <f t="shared" si="32"/>
        <v>3.7</v>
      </c>
      <c r="P75" s="17">
        <f t="shared" si="32"/>
        <v>19.1</v>
      </c>
      <c r="Q75" s="21">
        <f t="shared" si="32"/>
        <v>0.1</v>
      </c>
    </row>
    <row r="76" spans="1:17" ht="12.75" customHeight="1">
      <c r="A76" s="12"/>
      <c r="B76" s="19" t="s">
        <v>24</v>
      </c>
      <c r="C76" s="16">
        <v>6173</v>
      </c>
      <c r="D76" s="16">
        <v>3238</v>
      </c>
      <c r="E76" s="16">
        <v>2634</v>
      </c>
      <c r="F76" s="17">
        <v>12045</v>
      </c>
      <c r="G76" s="16">
        <v>52</v>
      </c>
      <c r="H76" s="16">
        <v>3532</v>
      </c>
      <c r="I76" s="27">
        <v>1851.9</v>
      </c>
      <c r="J76" s="27">
        <v>7511.78</v>
      </c>
      <c r="K76" s="27">
        <v>2681.32</v>
      </c>
      <c r="L76" s="28">
        <v>12045</v>
      </c>
      <c r="M76" s="16">
        <v>3.5</v>
      </c>
      <c r="N76" s="16">
        <v>11.9</v>
      </c>
      <c r="O76" s="16">
        <v>3.7</v>
      </c>
      <c r="P76" s="17">
        <v>19.1</v>
      </c>
      <c r="Q76" s="16">
        <v>0.1</v>
      </c>
    </row>
    <row r="77" spans="1:17" ht="12.75" customHeight="1">
      <c r="A77" s="12"/>
      <c r="B77" s="20" t="s">
        <v>60</v>
      </c>
      <c r="C77" s="21">
        <f aca="true" t="shared" si="33" ref="C77:Q77">SUBTOTAL(109,C78)</f>
        <v>562</v>
      </c>
      <c r="D77" s="21">
        <f t="shared" si="33"/>
        <v>690</v>
      </c>
      <c r="E77" s="21">
        <f t="shared" si="33"/>
        <v>11815</v>
      </c>
      <c r="F77" s="17">
        <f t="shared" si="33"/>
        <v>13067</v>
      </c>
      <c r="G77" s="21">
        <f t="shared" si="33"/>
        <v>0</v>
      </c>
      <c r="H77" s="21">
        <f t="shared" si="33"/>
        <v>101</v>
      </c>
      <c r="I77" s="29">
        <f t="shared" si="33"/>
        <v>168.6</v>
      </c>
      <c r="J77" s="29">
        <f t="shared" si="33"/>
        <v>5574.8</v>
      </c>
      <c r="K77" s="29">
        <f t="shared" si="33"/>
        <v>7323.6</v>
      </c>
      <c r="L77" s="28">
        <f t="shared" si="33"/>
        <v>13067</v>
      </c>
      <c r="M77" s="21">
        <f t="shared" si="33"/>
        <v>0.3</v>
      </c>
      <c r="N77" s="21">
        <f t="shared" si="33"/>
        <v>8.6</v>
      </c>
      <c r="O77" s="21">
        <f t="shared" si="33"/>
        <v>9.8</v>
      </c>
      <c r="P77" s="17">
        <f t="shared" si="33"/>
        <v>18.700000000000003</v>
      </c>
      <c r="Q77" s="21">
        <f t="shared" si="33"/>
        <v>0</v>
      </c>
    </row>
    <row r="78" spans="1:17" ht="12.75" customHeight="1">
      <c r="A78" s="12"/>
      <c r="B78" s="19" t="s">
        <v>24</v>
      </c>
      <c r="C78" s="16">
        <v>562</v>
      </c>
      <c r="D78" s="16">
        <v>690</v>
      </c>
      <c r="E78" s="16">
        <v>11815</v>
      </c>
      <c r="F78" s="17">
        <v>13067</v>
      </c>
      <c r="G78" s="16">
        <v>0</v>
      </c>
      <c r="H78" s="16">
        <v>101</v>
      </c>
      <c r="I78" s="27">
        <v>168.6</v>
      </c>
      <c r="J78" s="27">
        <v>5574.8</v>
      </c>
      <c r="K78" s="27">
        <v>7323.6</v>
      </c>
      <c r="L78" s="28">
        <v>13067</v>
      </c>
      <c r="M78" s="16">
        <v>0.3</v>
      </c>
      <c r="N78" s="16">
        <v>8.6</v>
      </c>
      <c r="O78" s="16">
        <v>9.8</v>
      </c>
      <c r="P78" s="17">
        <v>18.700000000000003</v>
      </c>
      <c r="Q78" s="16">
        <v>0</v>
      </c>
    </row>
    <row r="79" spans="1:17" ht="12.75" customHeight="1">
      <c r="A79" s="12"/>
      <c r="B79" s="20" t="s">
        <v>61</v>
      </c>
      <c r="C79" s="21">
        <f aca="true" t="shared" si="34" ref="C79:Q79">SUBTOTAL(109,C80)</f>
        <v>2744</v>
      </c>
      <c r="D79" s="21">
        <f t="shared" si="34"/>
        <v>2322</v>
      </c>
      <c r="E79" s="21">
        <f t="shared" si="34"/>
        <v>6294</v>
      </c>
      <c r="F79" s="17">
        <f t="shared" si="34"/>
        <v>11360</v>
      </c>
      <c r="G79" s="21">
        <f t="shared" si="34"/>
        <v>830</v>
      </c>
      <c r="H79" s="21">
        <f t="shared" si="34"/>
        <v>892</v>
      </c>
      <c r="I79" s="29">
        <f t="shared" si="34"/>
        <v>823.2</v>
      </c>
      <c r="J79" s="29">
        <f t="shared" si="34"/>
        <v>5970.92</v>
      </c>
      <c r="K79" s="29">
        <f t="shared" si="34"/>
        <v>4565.88</v>
      </c>
      <c r="L79" s="28">
        <f t="shared" si="34"/>
        <v>11360</v>
      </c>
      <c r="M79" s="21">
        <f t="shared" si="34"/>
        <v>1.6</v>
      </c>
      <c r="N79" s="21">
        <f t="shared" si="34"/>
        <v>9.5</v>
      </c>
      <c r="O79" s="21">
        <f t="shared" si="34"/>
        <v>6.3</v>
      </c>
      <c r="P79" s="17">
        <f t="shared" si="34"/>
        <v>17.4</v>
      </c>
      <c r="Q79" s="21">
        <f t="shared" si="34"/>
        <v>1.3</v>
      </c>
    </row>
    <row r="80" spans="1:17" ht="12.75" customHeight="1">
      <c r="A80" s="12"/>
      <c r="B80" s="19" t="s">
        <v>24</v>
      </c>
      <c r="C80" s="16">
        <v>2744</v>
      </c>
      <c r="D80" s="16">
        <v>2322</v>
      </c>
      <c r="E80" s="16">
        <v>6294</v>
      </c>
      <c r="F80" s="17">
        <v>11360</v>
      </c>
      <c r="G80" s="16">
        <v>830</v>
      </c>
      <c r="H80" s="16">
        <v>892</v>
      </c>
      <c r="I80" s="27">
        <v>823.2</v>
      </c>
      <c r="J80" s="27">
        <v>5970.92</v>
      </c>
      <c r="K80" s="27">
        <v>4565.88</v>
      </c>
      <c r="L80" s="28">
        <v>11360</v>
      </c>
      <c r="M80" s="16">
        <v>1.6</v>
      </c>
      <c r="N80" s="16">
        <v>9.5</v>
      </c>
      <c r="O80" s="16">
        <v>6.3</v>
      </c>
      <c r="P80" s="17">
        <v>17.4</v>
      </c>
      <c r="Q80" s="16">
        <v>1.3</v>
      </c>
    </row>
    <row r="81" spans="1:17" ht="12.75" customHeight="1">
      <c r="A81" s="12"/>
      <c r="B81" s="20" t="s">
        <v>62</v>
      </c>
      <c r="C81" s="21">
        <f aca="true" t="shared" si="35" ref="C81:Q81">SUBTOTAL(109,C82)</f>
        <v>2733</v>
      </c>
      <c r="D81" s="21">
        <f t="shared" si="35"/>
        <v>2038</v>
      </c>
      <c r="E81" s="21">
        <f t="shared" si="35"/>
        <v>3461</v>
      </c>
      <c r="F81" s="17">
        <f t="shared" si="35"/>
        <v>8232</v>
      </c>
      <c r="G81" s="21">
        <f t="shared" si="35"/>
        <v>0</v>
      </c>
      <c r="H81" s="21">
        <f t="shared" si="35"/>
        <v>381</v>
      </c>
      <c r="I81" s="29">
        <f t="shared" si="35"/>
        <v>819.9</v>
      </c>
      <c r="J81" s="29">
        <f t="shared" si="35"/>
        <v>4642.58</v>
      </c>
      <c r="K81" s="29">
        <f t="shared" si="35"/>
        <v>2769.52</v>
      </c>
      <c r="L81" s="28">
        <f t="shared" si="35"/>
        <v>8232</v>
      </c>
      <c r="M81" s="21">
        <f t="shared" si="35"/>
        <v>1.5</v>
      </c>
      <c r="N81" s="21">
        <f t="shared" si="35"/>
        <v>7.4</v>
      </c>
      <c r="O81" s="21">
        <f t="shared" si="35"/>
        <v>3.8</v>
      </c>
      <c r="P81" s="17">
        <f t="shared" si="35"/>
        <v>12.7</v>
      </c>
      <c r="Q81" s="21">
        <f t="shared" si="35"/>
        <v>0</v>
      </c>
    </row>
    <row r="82" spans="1:17" ht="12.75" customHeight="1">
      <c r="A82" s="12"/>
      <c r="B82" s="19" t="s">
        <v>24</v>
      </c>
      <c r="C82" s="16">
        <v>2733</v>
      </c>
      <c r="D82" s="16">
        <v>2038</v>
      </c>
      <c r="E82" s="16">
        <v>3461</v>
      </c>
      <c r="F82" s="17">
        <v>8232</v>
      </c>
      <c r="G82" s="16">
        <v>0</v>
      </c>
      <c r="H82" s="16">
        <v>381</v>
      </c>
      <c r="I82" s="27">
        <v>819.9</v>
      </c>
      <c r="J82" s="27">
        <v>4642.58</v>
      </c>
      <c r="K82" s="27">
        <v>2769.52</v>
      </c>
      <c r="L82" s="28">
        <v>8232</v>
      </c>
      <c r="M82" s="16">
        <v>1.5</v>
      </c>
      <c r="N82" s="16">
        <v>7.4</v>
      </c>
      <c r="O82" s="16">
        <v>3.8</v>
      </c>
      <c r="P82" s="17">
        <v>12.7</v>
      </c>
      <c r="Q82" s="16">
        <v>0</v>
      </c>
    </row>
    <row r="83" spans="1:17" ht="12.75" customHeight="1">
      <c r="A83" s="12"/>
      <c r="B83" s="20" t="s">
        <v>63</v>
      </c>
      <c r="C83" s="21">
        <f aca="true" t="shared" si="36" ref="C83:Q83">SUBTOTAL(109,C84)</f>
        <v>3181</v>
      </c>
      <c r="D83" s="21">
        <f t="shared" si="36"/>
        <v>1584</v>
      </c>
      <c r="E83" s="21">
        <f t="shared" si="36"/>
        <v>1917</v>
      </c>
      <c r="F83" s="17">
        <f t="shared" si="36"/>
        <v>6682</v>
      </c>
      <c r="G83" s="21">
        <f t="shared" si="36"/>
        <v>0</v>
      </c>
      <c r="H83" s="21">
        <f t="shared" si="36"/>
        <v>528</v>
      </c>
      <c r="I83" s="29">
        <f t="shared" si="36"/>
        <v>954.3</v>
      </c>
      <c r="J83" s="29">
        <f t="shared" si="36"/>
        <v>4038.94</v>
      </c>
      <c r="K83" s="29">
        <f t="shared" si="36"/>
        <v>1688.76</v>
      </c>
      <c r="L83" s="28">
        <f t="shared" si="36"/>
        <v>6682</v>
      </c>
      <c r="M83" s="21">
        <f t="shared" si="36"/>
        <v>1.8</v>
      </c>
      <c r="N83" s="21">
        <f t="shared" si="36"/>
        <v>6.4</v>
      </c>
      <c r="O83" s="21">
        <f t="shared" si="36"/>
        <v>2.3</v>
      </c>
      <c r="P83" s="17">
        <f t="shared" si="36"/>
        <v>10.5</v>
      </c>
      <c r="Q83" s="21">
        <f t="shared" si="36"/>
        <v>0</v>
      </c>
    </row>
    <row r="84" spans="1:17" ht="12.75" customHeight="1">
      <c r="A84" s="12"/>
      <c r="B84" s="19" t="s">
        <v>24</v>
      </c>
      <c r="C84" s="16">
        <v>3181</v>
      </c>
      <c r="D84" s="16">
        <v>1584</v>
      </c>
      <c r="E84" s="16">
        <v>1917</v>
      </c>
      <c r="F84" s="17">
        <v>6682</v>
      </c>
      <c r="G84" s="16">
        <v>0</v>
      </c>
      <c r="H84" s="16">
        <v>528</v>
      </c>
      <c r="I84" s="27">
        <v>954.3</v>
      </c>
      <c r="J84" s="27">
        <v>4038.94</v>
      </c>
      <c r="K84" s="27">
        <v>1688.76</v>
      </c>
      <c r="L84" s="28">
        <v>6682</v>
      </c>
      <c r="M84" s="16">
        <v>1.8</v>
      </c>
      <c r="N84" s="16">
        <v>6.4</v>
      </c>
      <c r="O84" s="16">
        <v>2.3</v>
      </c>
      <c r="P84" s="17">
        <v>10.5</v>
      </c>
      <c r="Q84" s="16">
        <v>0</v>
      </c>
    </row>
    <row r="85" spans="1:17" ht="12.75" customHeight="1">
      <c r="A85" s="12"/>
      <c r="B85" s="20" t="s">
        <v>64</v>
      </c>
      <c r="C85" s="21">
        <f aca="true" t="shared" si="37" ref="C85:Q85">SUBTOTAL(109,C86)</f>
        <v>5050</v>
      </c>
      <c r="D85" s="21">
        <f t="shared" si="37"/>
        <v>3777</v>
      </c>
      <c r="E85" s="21">
        <f t="shared" si="37"/>
        <v>3005</v>
      </c>
      <c r="F85" s="17">
        <f t="shared" si="37"/>
        <v>11832</v>
      </c>
      <c r="G85" s="21">
        <f t="shared" si="37"/>
        <v>251</v>
      </c>
      <c r="H85" s="21">
        <f t="shared" si="37"/>
        <v>1685</v>
      </c>
      <c r="I85" s="29">
        <f t="shared" si="37"/>
        <v>1515</v>
      </c>
      <c r="J85" s="29">
        <f t="shared" si="37"/>
        <v>7229.82</v>
      </c>
      <c r="K85" s="29">
        <f t="shared" si="37"/>
        <v>3087.18</v>
      </c>
      <c r="L85" s="28">
        <f t="shared" si="37"/>
        <v>11832</v>
      </c>
      <c r="M85" s="21">
        <f t="shared" si="37"/>
        <v>2.9</v>
      </c>
      <c r="N85" s="21">
        <f t="shared" si="37"/>
        <v>11.5</v>
      </c>
      <c r="O85" s="21">
        <f t="shared" si="37"/>
        <v>4.2</v>
      </c>
      <c r="P85" s="17">
        <f t="shared" si="37"/>
        <v>18.6</v>
      </c>
      <c r="Q85" s="21">
        <f t="shared" si="37"/>
        <v>0.4</v>
      </c>
    </row>
    <row r="86" spans="1:17" ht="12.75" customHeight="1">
      <c r="A86" s="12"/>
      <c r="B86" s="19" t="s">
        <v>24</v>
      </c>
      <c r="C86" s="16">
        <v>5050</v>
      </c>
      <c r="D86" s="16">
        <v>3777</v>
      </c>
      <c r="E86" s="16">
        <v>3005</v>
      </c>
      <c r="F86" s="17">
        <v>11832</v>
      </c>
      <c r="G86" s="16">
        <v>251</v>
      </c>
      <c r="H86" s="16">
        <v>1685</v>
      </c>
      <c r="I86" s="27">
        <v>1515</v>
      </c>
      <c r="J86" s="27">
        <v>7229.82</v>
      </c>
      <c r="K86" s="27">
        <v>3087.18</v>
      </c>
      <c r="L86" s="28">
        <v>11832</v>
      </c>
      <c r="M86" s="16">
        <v>2.9</v>
      </c>
      <c r="N86" s="16">
        <v>11.5</v>
      </c>
      <c r="O86" s="16">
        <v>4.2</v>
      </c>
      <c r="P86" s="17">
        <v>18.6</v>
      </c>
      <c r="Q86" s="16">
        <v>0.4</v>
      </c>
    </row>
    <row r="87" spans="1:17" ht="12.75" customHeight="1">
      <c r="A87" s="12"/>
      <c r="B87" s="20" t="s">
        <v>65</v>
      </c>
      <c r="C87" s="21">
        <f aca="true" t="shared" si="38" ref="C87:Q87">SUBTOTAL(109,C88)</f>
        <v>2959</v>
      </c>
      <c r="D87" s="21">
        <f t="shared" si="38"/>
        <v>576</v>
      </c>
      <c r="E87" s="21">
        <f t="shared" si="38"/>
        <v>4204</v>
      </c>
      <c r="F87" s="17">
        <f t="shared" si="38"/>
        <v>7739</v>
      </c>
      <c r="G87" s="21">
        <f t="shared" si="38"/>
        <v>0</v>
      </c>
      <c r="H87" s="21">
        <f t="shared" si="38"/>
        <v>63</v>
      </c>
      <c r="I87" s="29">
        <f t="shared" si="38"/>
        <v>887.7</v>
      </c>
      <c r="J87" s="29">
        <f t="shared" si="38"/>
        <v>4133.06</v>
      </c>
      <c r="K87" s="29">
        <f t="shared" si="38"/>
        <v>2718.24</v>
      </c>
      <c r="L87" s="28">
        <f t="shared" si="38"/>
        <v>7739</v>
      </c>
      <c r="M87" s="21">
        <f t="shared" si="38"/>
        <v>1.6</v>
      </c>
      <c r="N87" s="21">
        <f t="shared" si="38"/>
        <v>6.5</v>
      </c>
      <c r="O87" s="21">
        <f t="shared" si="38"/>
        <v>3.7</v>
      </c>
      <c r="P87" s="17">
        <f t="shared" si="38"/>
        <v>11.8</v>
      </c>
      <c r="Q87" s="21">
        <f t="shared" si="38"/>
        <v>0</v>
      </c>
    </row>
    <row r="88" spans="1:17" ht="12.75" customHeight="1">
      <c r="A88" s="12"/>
      <c r="B88" s="19" t="s">
        <v>24</v>
      </c>
      <c r="C88" s="16">
        <v>2959</v>
      </c>
      <c r="D88" s="16">
        <v>576</v>
      </c>
      <c r="E88" s="16">
        <v>4204</v>
      </c>
      <c r="F88" s="17">
        <v>7739</v>
      </c>
      <c r="G88" s="16">
        <v>0</v>
      </c>
      <c r="H88" s="16">
        <v>63</v>
      </c>
      <c r="I88" s="27">
        <v>887.7</v>
      </c>
      <c r="J88" s="27">
        <v>4133.06</v>
      </c>
      <c r="K88" s="27">
        <v>2718.24</v>
      </c>
      <c r="L88" s="28">
        <v>7739</v>
      </c>
      <c r="M88" s="16">
        <v>1.6</v>
      </c>
      <c r="N88" s="16">
        <v>6.5</v>
      </c>
      <c r="O88" s="16">
        <v>3.7</v>
      </c>
      <c r="P88" s="17">
        <v>11.8</v>
      </c>
      <c r="Q88" s="16">
        <v>0</v>
      </c>
    </row>
    <row r="89" spans="1:17" ht="12.75" customHeight="1">
      <c r="A89" s="12"/>
      <c r="B89" s="20" t="s">
        <v>66</v>
      </c>
      <c r="C89" s="21">
        <f aca="true" t="shared" si="39" ref="C89:Q89">SUBTOTAL(109,C90)</f>
        <v>4020</v>
      </c>
      <c r="D89" s="21">
        <f t="shared" si="39"/>
        <v>2215</v>
      </c>
      <c r="E89" s="21">
        <f t="shared" si="39"/>
        <v>4326</v>
      </c>
      <c r="F89" s="17">
        <f t="shared" si="39"/>
        <v>10561</v>
      </c>
      <c r="G89" s="21">
        <f t="shared" si="39"/>
        <v>0</v>
      </c>
      <c r="H89" s="21">
        <f t="shared" si="39"/>
        <v>419</v>
      </c>
      <c r="I89" s="29">
        <f t="shared" si="39"/>
        <v>1206</v>
      </c>
      <c r="J89" s="29">
        <f t="shared" si="39"/>
        <v>6006.3</v>
      </c>
      <c r="K89" s="29">
        <f t="shared" si="39"/>
        <v>3348.7</v>
      </c>
      <c r="L89" s="28">
        <f t="shared" si="39"/>
        <v>10561</v>
      </c>
      <c r="M89" s="21">
        <f t="shared" si="39"/>
        <v>2.3</v>
      </c>
      <c r="N89" s="21">
        <f t="shared" si="39"/>
        <v>9.5</v>
      </c>
      <c r="O89" s="21">
        <f t="shared" si="39"/>
        <v>4.6</v>
      </c>
      <c r="P89" s="17">
        <f t="shared" si="39"/>
        <v>16.4</v>
      </c>
      <c r="Q89" s="21">
        <f t="shared" si="39"/>
        <v>0</v>
      </c>
    </row>
    <row r="90" spans="1:17" ht="12.75" customHeight="1">
      <c r="A90" s="12"/>
      <c r="B90" s="19" t="s">
        <v>24</v>
      </c>
      <c r="C90" s="16">
        <v>4020</v>
      </c>
      <c r="D90" s="16">
        <v>2215</v>
      </c>
      <c r="E90" s="16">
        <v>4326</v>
      </c>
      <c r="F90" s="17">
        <v>10561</v>
      </c>
      <c r="G90" s="16">
        <v>0</v>
      </c>
      <c r="H90" s="16">
        <v>419</v>
      </c>
      <c r="I90" s="27">
        <v>1206</v>
      </c>
      <c r="J90" s="27">
        <v>6006.3</v>
      </c>
      <c r="K90" s="27">
        <v>3348.7</v>
      </c>
      <c r="L90" s="28">
        <v>10561</v>
      </c>
      <c r="M90" s="16">
        <v>2.3</v>
      </c>
      <c r="N90" s="16">
        <v>9.5</v>
      </c>
      <c r="O90" s="16">
        <v>4.6</v>
      </c>
      <c r="P90" s="17">
        <v>16.4</v>
      </c>
      <c r="Q90" s="16">
        <v>0</v>
      </c>
    </row>
    <row r="91" spans="1:17" ht="12.75" customHeight="1">
      <c r="A91" s="12"/>
      <c r="B91" s="20" t="s">
        <v>67</v>
      </c>
      <c r="C91" s="21">
        <f aca="true" t="shared" si="40" ref="C91:Q91">SUBTOTAL(109,C92)</f>
        <v>3337</v>
      </c>
      <c r="D91" s="21">
        <f t="shared" si="40"/>
        <v>3932</v>
      </c>
      <c r="E91" s="21">
        <f t="shared" si="40"/>
        <v>3044</v>
      </c>
      <c r="F91" s="17">
        <f t="shared" si="40"/>
        <v>10313</v>
      </c>
      <c r="G91" s="21">
        <f t="shared" si="40"/>
        <v>5155</v>
      </c>
      <c r="H91" s="21">
        <f t="shared" si="40"/>
        <v>501</v>
      </c>
      <c r="I91" s="29">
        <f t="shared" si="40"/>
        <v>1001.1</v>
      </c>
      <c r="J91" s="29">
        <f t="shared" si="40"/>
        <v>6148.62</v>
      </c>
      <c r="K91" s="29">
        <f t="shared" si="40"/>
        <v>3163.28</v>
      </c>
      <c r="L91" s="28">
        <f t="shared" si="40"/>
        <v>10313</v>
      </c>
      <c r="M91" s="21">
        <f t="shared" si="40"/>
        <v>1.8</v>
      </c>
      <c r="N91" s="21">
        <f t="shared" si="40"/>
        <v>9.5</v>
      </c>
      <c r="O91" s="21">
        <f t="shared" si="40"/>
        <v>4.2</v>
      </c>
      <c r="P91" s="17">
        <f t="shared" si="40"/>
        <v>15.5</v>
      </c>
      <c r="Q91" s="21">
        <f t="shared" si="40"/>
        <v>7.9</v>
      </c>
    </row>
    <row r="92" spans="1:17" ht="12.75" customHeight="1">
      <c r="A92" s="12"/>
      <c r="B92" s="19" t="s">
        <v>24</v>
      </c>
      <c r="C92" s="16">
        <v>3337</v>
      </c>
      <c r="D92" s="16">
        <v>3932</v>
      </c>
      <c r="E92" s="16">
        <v>3044</v>
      </c>
      <c r="F92" s="17">
        <v>10313</v>
      </c>
      <c r="G92" s="16">
        <v>5155</v>
      </c>
      <c r="H92" s="16">
        <v>501</v>
      </c>
      <c r="I92" s="27">
        <v>1001.1</v>
      </c>
      <c r="J92" s="27">
        <v>6148.62</v>
      </c>
      <c r="K92" s="27">
        <v>3163.28</v>
      </c>
      <c r="L92" s="28">
        <v>10313</v>
      </c>
      <c r="M92" s="16">
        <v>1.8</v>
      </c>
      <c r="N92" s="16">
        <v>9.5</v>
      </c>
      <c r="O92" s="16">
        <v>4.2</v>
      </c>
      <c r="P92" s="17">
        <v>15.5</v>
      </c>
      <c r="Q92" s="16">
        <v>7.9</v>
      </c>
    </row>
    <row r="93" spans="1:17" ht="12.75" customHeight="1">
      <c r="A93" s="68" t="s">
        <v>68</v>
      </c>
      <c r="B93" s="69"/>
      <c r="C93" s="10">
        <f aca="true" t="shared" si="41" ref="C93:Q93">SUM(C65,C67,C69,C71,C73,C75,C77,C79,C81,C83,C85,C87,C89,C91)</f>
        <v>52735</v>
      </c>
      <c r="D93" s="10">
        <f t="shared" si="41"/>
        <v>35107</v>
      </c>
      <c r="E93" s="10">
        <f t="shared" si="41"/>
        <v>60539</v>
      </c>
      <c r="F93" s="9">
        <f t="shared" si="41"/>
        <v>148381</v>
      </c>
      <c r="G93" s="10">
        <f t="shared" si="41"/>
        <v>10051</v>
      </c>
      <c r="H93" s="10">
        <f t="shared" si="41"/>
        <v>9963</v>
      </c>
      <c r="I93" s="30">
        <f t="shared" si="41"/>
        <v>15820.500000000002</v>
      </c>
      <c r="J93" s="30">
        <f t="shared" si="41"/>
        <v>84300.72</v>
      </c>
      <c r="K93" s="30">
        <f t="shared" si="41"/>
        <v>48259.78</v>
      </c>
      <c r="L93" s="31">
        <f t="shared" si="41"/>
        <v>148381</v>
      </c>
      <c r="M93" s="10">
        <f t="shared" si="41"/>
        <v>29.700000000000003</v>
      </c>
      <c r="N93" s="10">
        <f t="shared" si="41"/>
        <v>133.3</v>
      </c>
      <c r="O93" s="10">
        <f t="shared" si="41"/>
        <v>65.7</v>
      </c>
      <c r="P93" s="9">
        <f t="shared" si="41"/>
        <v>228.7</v>
      </c>
      <c r="Q93" s="10">
        <f t="shared" si="41"/>
        <v>15.8</v>
      </c>
    </row>
    <row r="94" spans="1:17" ht="12.75" customHeight="1">
      <c r="A94" s="12" t="s">
        <v>69</v>
      </c>
      <c r="B94" s="18"/>
      <c r="C94" s="13"/>
      <c r="D94" s="13"/>
      <c r="E94" s="13"/>
      <c r="F94" s="14"/>
      <c r="G94" s="13"/>
      <c r="H94" s="13"/>
      <c r="I94" s="13"/>
      <c r="J94" s="13"/>
      <c r="K94" s="13"/>
      <c r="L94" s="14"/>
      <c r="M94" s="13"/>
      <c r="N94" s="13"/>
      <c r="O94" s="13"/>
      <c r="P94" s="14"/>
      <c r="Q94" s="15"/>
    </row>
    <row r="95" spans="1:17" ht="12.75" customHeight="1">
      <c r="A95" s="12"/>
      <c r="B95" s="20" t="s">
        <v>70</v>
      </c>
      <c r="C95" s="21">
        <f aca="true" t="shared" si="42" ref="C95:Q95">SUBTOTAL(109,C96)</f>
        <v>6202</v>
      </c>
      <c r="D95" s="21">
        <f t="shared" si="42"/>
        <v>5168</v>
      </c>
      <c r="E95" s="21">
        <f t="shared" si="42"/>
        <v>2889</v>
      </c>
      <c r="F95" s="17">
        <f t="shared" si="42"/>
        <v>14259</v>
      </c>
      <c r="G95" s="21">
        <f t="shared" si="42"/>
        <v>7585</v>
      </c>
      <c r="H95" s="21">
        <f t="shared" si="42"/>
        <v>4252</v>
      </c>
      <c r="I95" s="29">
        <f t="shared" si="42"/>
        <v>1860.6</v>
      </c>
      <c r="J95" s="29">
        <f t="shared" si="42"/>
        <v>8907.88</v>
      </c>
      <c r="K95" s="29">
        <f t="shared" si="42"/>
        <v>3490.52</v>
      </c>
      <c r="L95" s="28">
        <f t="shared" si="42"/>
        <v>14259</v>
      </c>
      <c r="M95" s="21">
        <f t="shared" si="42"/>
        <v>3.4</v>
      </c>
      <c r="N95" s="21">
        <f t="shared" si="42"/>
        <v>13.7</v>
      </c>
      <c r="O95" s="21">
        <f t="shared" si="42"/>
        <v>4.7</v>
      </c>
      <c r="P95" s="17">
        <f t="shared" si="42"/>
        <v>21.799999999999997</v>
      </c>
      <c r="Q95" s="21">
        <f t="shared" si="42"/>
        <v>11.7</v>
      </c>
    </row>
    <row r="96" spans="1:17" ht="12.75" customHeight="1">
      <c r="A96" s="12"/>
      <c r="B96" s="19" t="s">
        <v>24</v>
      </c>
      <c r="C96" s="16">
        <v>6202</v>
      </c>
      <c r="D96" s="16">
        <v>5168</v>
      </c>
      <c r="E96" s="16">
        <v>2889</v>
      </c>
      <c r="F96" s="17">
        <v>14259</v>
      </c>
      <c r="G96" s="16">
        <v>7585</v>
      </c>
      <c r="H96" s="16">
        <v>4252</v>
      </c>
      <c r="I96" s="27">
        <v>1860.6</v>
      </c>
      <c r="J96" s="27">
        <v>8907.88</v>
      </c>
      <c r="K96" s="27">
        <v>3490.52</v>
      </c>
      <c r="L96" s="28">
        <v>14259</v>
      </c>
      <c r="M96" s="16">
        <v>3.4</v>
      </c>
      <c r="N96" s="16">
        <v>13.7</v>
      </c>
      <c r="O96" s="16">
        <v>4.7</v>
      </c>
      <c r="P96" s="17">
        <v>21.799999999999997</v>
      </c>
      <c r="Q96" s="16">
        <v>11.7</v>
      </c>
    </row>
    <row r="97" spans="1:17" ht="12.75" customHeight="1">
      <c r="A97" s="12"/>
      <c r="B97" s="20" t="s">
        <v>71</v>
      </c>
      <c r="C97" s="21">
        <f aca="true" t="shared" si="43" ref="C97:Q97">SUBTOTAL(109,C98)</f>
        <v>4967</v>
      </c>
      <c r="D97" s="21">
        <f t="shared" si="43"/>
        <v>3239</v>
      </c>
      <c r="E97" s="21">
        <f t="shared" si="43"/>
        <v>3310</v>
      </c>
      <c r="F97" s="17">
        <f t="shared" si="43"/>
        <v>11516</v>
      </c>
      <c r="G97" s="21">
        <f t="shared" si="43"/>
        <v>3199</v>
      </c>
      <c r="H97" s="21">
        <f t="shared" si="43"/>
        <v>1390</v>
      </c>
      <c r="I97" s="29">
        <f t="shared" si="43"/>
        <v>1490.1</v>
      </c>
      <c r="J97" s="29">
        <f t="shared" si="43"/>
        <v>6938.64</v>
      </c>
      <c r="K97" s="29">
        <f t="shared" si="43"/>
        <v>3087.26</v>
      </c>
      <c r="L97" s="28">
        <f t="shared" si="43"/>
        <v>11516</v>
      </c>
      <c r="M97" s="21">
        <f t="shared" si="43"/>
        <v>2.7</v>
      </c>
      <c r="N97" s="21">
        <f t="shared" si="43"/>
        <v>10.7</v>
      </c>
      <c r="O97" s="21">
        <f t="shared" si="43"/>
        <v>4.1</v>
      </c>
      <c r="P97" s="17">
        <f t="shared" si="43"/>
        <v>17.5</v>
      </c>
      <c r="Q97" s="21">
        <f t="shared" si="43"/>
        <v>4.9</v>
      </c>
    </row>
    <row r="98" spans="1:17" ht="12.75" customHeight="1">
      <c r="A98" s="12"/>
      <c r="B98" s="19" t="s">
        <v>24</v>
      </c>
      <c r="C98" s="16">
        <v>4967</v>
      </c>
      <c r="D98" s="16">
        <v>3239</v>
      </c>
      <c r="E98" s="16">
        <v>3310</v>
      </c>
      <c r="F98" s="17">
        <v>11516</v>
      </c>
      <c r="G98" s="16">
        <v>3199</v>
      </c>
      <c r="H98" s="16">
        <v>1390</v>
      </c>
      <c r="I98" s="27">
        <v>1490.1</v>
      </c>
      <c r="J98" s="27">
        <v>6938.64</v>
      </c>
      <c r="K98" s="27">
        <v>3087.26</v>
      </c>
      <c r="L98" s="28">
        <v>11516</v>
      </c>
      <c r="M98" s="16">
        <v>2.7</v>
      </c>
      <c r="N98" s="16">
        <v>10.7</v>
      </c>
      <c r="O98" s="16">
        <v>4.1</v>
      </c>
      <c r="P98" s="17">
        <v>17.5</v>
      </c>
      <c r="Q98" s="16">
        <v>4.9</v>
      </c>
    </row>
    <row r="99" spans="1:17" ht="12.75" customHeight="1">
      <c r="A99" s="12"/>
      <c r="B99" s="20" t="s">
        <v>72</v>
      </c>
      <c r="C99" s="21">
        <f aca="true" t="shared" si="44" ref="C99:Q99">SUBTOTAL(109,C100)</f>
        <v>500</v>
      </c>
      <c r="D99" s="21">
        <f t="shared" si="44"/>
        <v>328</v>
      </c>
      <c r="E99" s="21">
        <f t="shared" si="44"/>
        <v>9252</v>
      </c>
      <c r="F99" s="17">
        <f t="shared" si="44"/>
        <v>10080</v>
      </c>
      <c r="G99" s="21">
        <f t="shared" si="44"/>
        <v>223</v>
      </c>
      <c r="H99" s="21">
        <f t="shared" si="44"/>
        <v>72</v>
      </c>
      <c r="I99" s="29">
        <f t="shared" si="44"/>
        <v>150</v>
      </c>
      <c r="J99" s="29">
        <f t="shared" si="44"/>
        <v>4267.28</v>
      </c>
      <c r="K99" s="29">
        <f t="shared" si="44"/>
        <v>5662.72</v>
      </c>
      <c r="L99" s="28">
        <f t="shared" si="44"/>
        <v>10080</v>
      </c>
      <c r="M99" s="21">
        <f t="shared" si="44"/>
        <v>0.3</v>
      </c>
      <c r="N99" s="21">
        <f t="shared" si="44"/>
        <v>6.6</v>
      </c>
      <c r="O99" s="21">
        <f t="shared" si="44"/>
        <v>7.6</v>
      </c>
      <c r="P99" s="17">
        <f t="shared" si="44"/>
        <v>14.5</v>
      </c>
      <c r="Q99" s="21">
        <f t="shared" si="44"/>
        <v>0.3</v>
      </c>
    </row>
    <row r="100" spans="1:17" ht="12.75" customHeight="1">
      <c r="A100" s="12"/>
      <c r="B100" s="19" t="s">
        <v>24</v>
      </c>
      <c r="C100" s="16">
        <v>500</v>
      </c>
      <c r="D100" s="16">
        <v>328</v>
      </c>
      <c r="E100" s="16">
        <v>9252</v>
      </c>
      <c r="F100" s="17">
        <v>10080</v>
      </c>
      <c r="G100" s="16">
        <v>223</v>
      </c>
      <c r="H100" s="16">
        <v>72</v>
      </c>
      <c r="I100" s="27">
        <v>150</v>
      </c>
      <c r="J100" s="27">
        <v>4267.28</v>
      </c>
      <c r="K100" s="27">
        <v>5662.72</v>
      </c>
      <c r="L100" s="28">
        <v>10080</v>
      </c>
      <c r="M100" s="16">
        <v>0.3</v>
      </c>
      <c r="N100" s="16">
        <v>6.6</v>
      </c>
      <c r="O100" s="16">
        <v>7.6</v>
      </c>
      <c r="P100" s="17">
        <v>14.5</v>
      </c>
      <c r="Q100" s="16">
        <v>0.3</v>
      </c>
    </row>
    <row r="101" spans="1:17" ht="12.75" customHeight="1">
      <c r="A101" s="12"/>
      <c r="B101" s="20" t="s">
        <v>73</v>
      </c>
      <c r="C101" s="21">
        <f aca="true" t="shared" si="45" ref="C101:Q101">SUBTOTAL(109,C102)</f>
        <v>4437</v>
      </c>
      <c r="D101" s="21">
        <f t="shared" si="45"/>
        <v>2793</v>
      </c>
      <c r="E101" s="21">
        <f t="shared" si="45"/>
        <v>2055</v>
      </c>
      <c r="F101" s="17">
        <f t="shared" si="45"/>
        <v>9285</v>
      </c>
      <c r="G101" s="21">
        <f t="shared" si="45"/>
        <v>4431</v>
      </c>
      <c r="H101" s="21">
        <f t="shared" si="45"/>
        <v>764</v>
      </c>
      <c r="I101" s="29">
        <f t="shared" si="45"/>
        <v>1331.1</v>
      </c>
      <c r="J101" s="29">
        <f t="shared" si="45"/>
        <v>5771.28</v>
      </c>
      <c r="K101" s="29">
        <f t="shared" si="45"/>
        <v>2182.62</v>
      </c>
      <c r="L101" s="28">
        <f t="shared" si="45"/>
        <v>9285</v>
      </c>
      <c r="M101" s="21">
        <f t="shared" si="45"/>
        <v>2.4</v>
      </c>
      <c r="N101" s="21">
        <f t="shared" si="45"/>
        <v>8.9</v>
      </c>
      <c r="O101" s="21">
        <f t="shared" si="45"/>
        <v>2.9</v>
      </c>
      <c r="P101" s="17">
        <f t="shared" si="45"/>
        <v>14.200000000000001</v>
      </c>
      <c r="Q101" s="21">
        <f t="shared" si="45"/>
        <v>6.8</v>
      </c>
    </row>
    <row r="102" spans="1:17" ht="12.75" customHeight="1">
      <c r="A102" s="12"/>
      <c r="B102" s="19" t="s">
        <v>24</v>
      </c>
      <c r="C102" s="16">
        <v>4437</v>
      </c>
      <c r="D102" s="16">
        <v>2793</v>
      </c>
      <c r="E102" s="16">
        <v>2055</v>
      </c>
      <c r="F102" s="17">
        <v>9285</v>
      </c>
      <c r="G102" s="16">
        <v>4431</v>
      </c>
      <c r="H102" s="16">
        <v>764</v>
      </c>
      <c r="I102" s="27">
        <v>1331.1</v>
      </c>
      <c r="J102" s="27">
        <v>5771.28</v>
      </c>
      <c r="K102" s="27">
        <v>2182.62</v>
      </c>
      <c r="L102" s="28">
        <v>9285</v>
      </c>
      <c r="M102" s="16">
        <v>2.4</v>
      </c>
      <c r="N102" s="16">
        <v>8.9</v>
      </c>
      <c r="O102" s="16">
        <v>2.9</v>
      </c>
      <c r="P102" s="17">
        <v>14.200000000000001</v>
      </c>
      <c r="Q102" s="16">
        <v>6.8</v>
      </c>
    </row>
    <row r="103" spans="1:17" ht="12.75" customHeight="1">
      <c r="A103" s="12"/>
      <c r="B103" s="20" t="s">
        <v>74</v>
      </c>
      <c r="C103" s="21">
        <f aca="true" t="shared" si="46" ref="C103:Q103">SUBTOTAL(109,C104)</f>
        <v>6724</v>
      </c>
      <c r="D103" s="21">
        <f t="shared" si="46"/>
        <v>7060</v>
      </c>
      <c r="E103" s="21">
        <f t="shared" si="46"/>
        <v>3567</v>
      </c>
      <c r="F103" s="17">
        <f t="shared" si="46"/>
        <v>17351</v>
      </c>
      <c r="G103" s="21">
        <f t="shared" si="46"/>
        <v>4579</v>
      </c>
      <c r="H103" s="21">
        <f t="shared" si="46"/>
        <v>4054</v>
      </c>
      <c r="I103" s="29">
        <f t="shared" si="46"/>
        <v>2017.2</v>
      </c>
      <c r="J103" s="29">
        <f t="shared" si="46"/>
        <v>10793.2</v>
      </c>
      <c r="K103" s="29">
        <f t="shared" si="46"/>
        <v>4540.6</v>
      </c>
      <c r="L103" s="28">
        <f t="shared" si="46"/>
        <v>17351</v>
      </c>
      <c r="M103" s="21">
        <f t="shared" si="46"/>
        <v>3.7</v>
      </c>
      <c r="N103" s="21">
        <f t="shared" si="46"/>
        <v>16.6</v>
      </c>
      <c r="O103" s="21">
        <f t="shared" si="46"/>
        <v>6.1</v>
      </c>
      <c r="P103" s="17">
        <f t="shared" si="46"/>
        <v>26.4</v>
      </c>
      <c r="Q103" s="21">
        <f t="shared" si="46"/>
        <v>7</v>
      </c>
    </row>
    <row r="104" spans="1:17" ht="12.75" customHeight="1">
      <c r="A104" s="12"/>
      <c r="B104" s="19" t="s">
        <v>24</v>
      </c>
      <c r="C104" s="16">
        <v>6724</v>
      </c>
      <c r="D104" s="16">
        <v>7060</v>
      </c>
      <c r="E104" s="16">
        <v>3567</v>
      </c>
      <c r="F104" s="17">
        <v>17351</v>
      </c>
      <c r="G104" s="16">
        <v>4579</v>
      </c>
      <c r="H104" s="16">
        <v>4054</v>
      </c>
      <c r="I104" s="27">
        <v>2017.2</v>
      </c>
      <c r="J104" s="27">
        <v>10793.2</v>
      </c>
      <c r="K104" s="27">
        <v>4540.6</v>
      </c>
      <c r="L104" s="28">
        <v>17351</v>
      </c>
      <c r="M104" s="16">
        <v>3.7</v>
      </c>
      <c r="N104" s="16">
        <v>16.6</v>
      </c>
      <c r="O104" s="16">
        <v>6.1</v>
      </c>
      <c r="P104" s="17">
        <v>26.4</v>
      </c>
      <c r="Q104" s="16">
        <v>7</v>
      </c>
    </row>
    <row r="105" spans="1:17" ht="12.75" customHeight="1">
      <c r="A105" s="12"/>
      <c r="B105" s="20" t="s">
        <v>75</v>
      </c>
      <c r="C105" s="21">
        <f aca="true" t="shared" si="47" ref="C105:Q105">SUBTOTAL(109,C106)</f>
        <v>1847</v>
      </c>
      <c r="D105" s="21">
        <f t="shared" si="47"/>
        <v>360</v>
      </c>
      <c r="E105" s="21">
        <f t="shared" si="47"/>
        <v>0</v>
      </c>
      <c r="F105" s="17">
        <f t="shared" si="47"/>
        <v>2207</v>
      </c>
      <c r="G105" s="21">
        <f t="shared" si="47"/>
        <v>1034</v>
      </c>
      <c r="H105" s="21">
        <f t="shared" si="47"/>
        <v>507</v>
      </c>
      <c r="I105" s="29">
        <f t="shared" si="47"/>
        <v>554.1</v>
      </c>
      <c r="J105" s="29">
        <f t="shared" si="47"/>
        <v>1530.5</v>
      </c>
      <c r="K105" s="29">
        <f t="shared" si="47"/>
        <v>122.4</v>
      </c>
      <c r="L105" s="28">
        <f t="shared" si="47"/>
        <v>2207</v>
      </c>
      <c r="M105" s="21">
        <f t="shared" si="47"/>
        <v>1</v>
      </c>
      <c r="N105" s="21">
        <f t="shared" si="47"/>
        <v>2.9</v>
      </c>
      <c r="O105" s="21">
        <f t="shared" si="47"/>
        <v>0.2</v>
      </c>
      <c r="P105" s="17">
        <f t="shared" si="47"/>
        <v>4.1</v>
      </c>
      <c r="Q105" s="21">
        <f t="shared" si="47"/>
        <v>2</v>
      </c>
    </row>
    <row r="106" spans="1:17" ht="12.75" customHeight="1">
      <c r="A106" s="12"/>
      <c r="B106" s="19" t="s">
        <v>24</v>
      </c>
      <c r="C106" s="16">
        <v>1847</v>
      </c>
      <c r="D106" s="16">
        <v>360</v>
      </c>
      <c r="E106" s="16">
        <v>0</v>
      </c>
      <c r="F106" s="17">
        <v>2207</v>
      </c>
      <c r="G106" s="16">
        <v>1034</v>
      </c>
      <c r="H106" s="16">
        <v>507</v>
      </c>
      <c r="I106" s="27">
        <v>554.1</v>
      </c>
      <c r="J106" s="27">
        <v>1530.5</v>
      </c>
      <c r="K106" s="27">
        <v>122.4</v>
      </c>
      <c r="L106" s="28">
        <v>2207</v>
      </c>
      <c r="M106" s="16">
        <v>1</v>
      </c>
      <c r="N106" s="16">
        <v>2.9</v>
      </c>
      <c r="O106" s="16">
        <v>0.2</v>
      </c>
      <c r="P106" s="17">
        <v>4.1</v>
      </c>
      <c r="Q106" s="16">
        <v>2</v>
      </c>
    </row>
    <row r="107" spans="1:17" ht="12.75" customHeight="1">
      <c r="A107" s="12"/>
      <c r="B107" s="20" t="s">
        <v>76</v>
      </c>
      <c r="C107" s="21">
        <f aca="true" t="shared" si="48" ref="C107:Q107">SUBTOTAL(109,C108)</f>
        <v>1113</v>
      </c>
      <c r="D107" s="21">
        <f t="shared" si="48"/>
        <v>445</v>
      </c>
      <c r="E107" s="21">
        <f t="shared" si="48"/>
        <v>1680</v>
      </c>
      <c r="F107" s="17">
        <f t="shared" si="48"/>
        <v>3238</v>
      </c>
      <c r="G107" s="21">
        <f t="shared" si="48"/>
        <v>0</v>
      </c>
      <c r="H107" s="21">
        <f t="shared" si="48"/>
        <v>153</v>
      </c>
      <c r="I107" s="29">
        <f t="shared" si="48"/>
        <v>333.9</v>
      </c>
      <c r="J107" s="29">
        <f t="shared" si="48"/>
        <v>1744.8</v>
      </c>
      <c r="K107" s="29">
        <f t="shared" si="48"/>
        <v>1159.3</v>
      </c>
      <c r="L107" s="28">
        <f t="shared" si="48"/>
        <v>3238</v>
      </c>
      <c r="M107" s="21">
        <f t="shared" si="48"/>
        <v>0.6</v>
      </c>
      <c r="N107" s="21">
        <f t="shared" si="48"/>
        <v>2.7</v>
      </c>
      <c r="O107" s="21">
        <f t="shared" si="48"/>
        <v>1.5</v>
      </c>
      <c r="P107" s="17">
        <f t="shared" si="48"/>
        <v>4.800000000000001</v>
      </c>
      <c r="Q107" s="21">
        <f t="shared" si="48"/>
        <v>0</v>
      </c>
    </row>
    <row r="108" spans="1:17" ht="12.75" customHeight="1">
      <c r="A108" s="12"/>
      <c r="B108" s="19" t="s">
        <v>24</v>
      </c>
      <c r="C108" s="16">
        <v>1113</v>
      </c>
      <c r="D108" s="16">
        <v>445</v>
      </c>
      <c r="E108" s="16">
        <v>1680</v>
      </c>
      <c r="F108" s="17">
        <v>3238</v>
      </c>
      <c r="G108" s="16">
        <v>0</v>
      </c>
      <c r="H108" s="16">
        <v>153</v>
      </c>
      <c r="I108" s="27">
        <v>333.9</v>
      </c>
      <c r="J108" s="27">
        <v>1744.8</v>
      </c>
      <c r="K108" s="27">
        <v>1159.3</v>
      </c>
      <c r="L108" s="28">
        <v>3238</v>
      </c>
      <c r="M108" s="16">
        <v>0.6</v>
      </c>
      <c r="N108" s="16">
        <v>2.7</v>
      </c>
      <c r="O108" s="16">
        <v>1.5</v>
      </c>
      <c r="P108" s="17">
        <v>4.800000000000001</v>
      </c>
      <c r="Q108" s="16">
        <v>0</v>
      </c>
    </row>
    <row r="109" spans="1:17" ht="12.75" customHeight="1">
      <c r="A109" s="12"/>
      <c r="B109" s="20" t="s">
        <v>77</v>
      </c>
      <c r="C109" s="21">
        <f aca="true" t="shared" si="49" ref="C109:Q109">SUBTOTAL(109,C110)</f>
        <v>3879</v>
      </c>
      <c r="D109" s="21">
        <f t="shared" si="49"/>
        <v>3045</v>
      </c>
      <c r="E109" s="21">
        <f t="shared" si="49"/>
        <v>4070</v>
      </c>
      <c r="F109" s="17">
        <f t="shared" si="49"/>
        <v>10994</v>
      </c>
      <c r="G109" s="21">
        <f t="shared" si="49"/>
        <v>5888</v>
      </c>
      <c r="H109" s="21">
        <f t="shared" si="49"/>
        <v>626</v>
      </c>
      <c r="I109" s="29">
        <f t="shared" si="49"/>
        <v>1163.7</v>
      </c>
      <c r="J109" s="29">
        <f t="shared" si="49"/>
        <v>6353</v>
      </c>
      <c r="K109" s="29">
        <f t="shared" si="49"/>
        <v>3477.3</v>
      </c>
      <c r="L109" s="28">
        <f t="shared" si="49"/>
        <v>10994</v>
      </c>
      <c r="M109" s="21">
        <f t="shared" si="49"/>
        <v>2.1</v>
      </c>
      <c r="N109" s="21">
        <f t="shared" si="49"/>
        <v>9.8</v>
      </c>
      <c r="O109" s="21">
        <f t="shared" si="49"/>
        <v>4.6</v>
      </c>
      <c r="P109" s="17">
        <f t="shared" si="49"/>
        <v>16.5</v>
      </c>
      <c r="Q109" s="21">
        <f t="shared" si="49"/>
        <v>9.1</v>
      </c>
    </row>
    <row r="110" spans="1:17" ht="12.75" customHeight="1">
      <c r="A110" s="12"/>
      <c r="B110" s="19" t="s">
        <v>24</v>
      </c>
      <c r="C110" s="16">
        <v>3879</v>
      </c>
      <c r="D110" s="16">
        <v>3045</v>
      </c>
      <c r="E110" s="16">
        <v>4070</v>
      </c>
      <c r="F110" s="17">
        <v>10994</v>
      </c>
      <c r="G110" s="16">
        <v>5888</v>
      </c>
      <c r="H110" s="16">
        <v>626</v>
      </c>
      <c r="I110" s="27">
        <v>1163.7</v>
      </c>
      <c r="J110" s="27">
        <v>6353</v>
      </c>
      <c r="K110" s="27">
        <v>3477.3</v>
      </c>
      <c r="L110" s="28">
        <v>10994</v>
      </c>
      <c r="M110" s="16">
        <v>2.1</v>
      </c>
      <c r="N110" s="16">
        <v>9.8</v>
      </c>
      <c r="O110" s="16">
        <v>4.6</v>
      </c>
      <c r="P110" s="17">
        <v>16.5</v>
      </c>
      <c r="Q110" s="16">
        <v>9.1</v>
      </c>
    </row>
    <row r="111" spans="1:17" ht="12.75" customHeight="1">
      <c r="A111" s="12"/>
      <c r="B111" s="20" t="s">
        <v>78</v>
      </c>
      <c r="C111" s="21">
        <f aca="true" t="shared" si="50" ref="C111:Q111">SUBTOTAL(109,C112)</f>
        <v>418</v>
      </c>
      <c r="D111" s="21">
        <f t="shared" si="50"/>
        <v>1319</v>
      </c>
      <c r="E111" s="21">
        <f t="shared" si="50"/>
        <v>51884</v>
      </c>
      <c r="F111" s="17">
        <f t="shared" si="50"/>
        <v>53621</v>
      </c>
      <c r="G111" s="21">
        <f t="shared" si="50"/>
        <v>523</v>
      </c>
      <c r="H111" s="21">
        <f t="shared" si="50"/>
        <v>0</v>
      </c>
      <c r="I111" s="29">
        <f t="shared" si="50"/>
        <v>125.4</v>
      </c>
      <c r="J111" s="29">
        <f t="shared" si="50"/>
        <v>21916.74</v>
      </c>
      <c r="K111" s="29">
        <f t="shared" si="50"/>
        <v>31578.86</v>
      </c>
      <c r="L111" s="28">
        <f t="shared" si="50"/>
        <v>53621</v>
      </c>
      <c r="M111" s="21">
        <f t="shared" si="50"/>
        <v>0.2</v>
      </c>
      <c r="N111" s="21">
        <f t="shared" si="50"/>
        <v>33.7</v>
      </c>
      <c r="O111" s="21">
        <f t="shared" si="50"/>
        <v>42.1</v>
      </c>
      <c r="P111" s="17">
        <f t="shared" si="50"/>
        <v>76</v>
      </c>
      <c r="Q111" s="21">
        <f t="shared" si="50"/>
        <v>0.8</v>
      </c>
    </row>
    <row r="112" spans="1:17" ht="12.75" customHeight="1">
      <c r="A112" s="12"/>
      <c r="B112" s="19" t="s">
        <v>24</v>
      </c>
      <c r="C112" s="16">
        <v>418</v>
      </c>
      <c r="D112" s="16">
        <v>1319</v>
      </c>
      <c r="E112" s="16">
        <v>51884</v>
      </c>
      <c r="F112" s="17">
        <v>53621</v>
      </c>
      <c r="G112" s="16">
        <v>523</v>
      </c>
      <c r="H112" s="16">
        <v>0</v>
      </c>
      <c r="I112" s="27">
        <v>125.4</v>
      </c>
      <c r="J112" s="27">
        <v>21916.74</v>
      </c>
      <c r="K112" s="27">
        <v>31578.86</v>
      </c>
      <c r="L112" s="28">
        <v>53621</v>
      </c>
      <c r="M112" s="16">
        <v>0.2</v>
      </c>
      <c r="N112" s="16">
        <v>33.7</v>
      </c>
      <c r="O112" s="16">
        <v>42.1</v>
      </c>
      <c r="P112" s="17">
        <v>76</v>
      </c>
      <c r="Q112" s="16">
        <v>0.8</v>
      </c>
    </row>
    <row r="113" spans="1:17" ht="12.75" customHeight="1">
      <c r="A113" s="12"/>
      <c r="B113" s="20" t="s">
        <v>79</v>
      </c>
      <c r="C113" s="21">
        <f aca="true" t="shared" si="51" ref="C113:Q113">SUBTOTAL(109,C114)</f>
        <v>5949</v>
      </c>
      <c r="D113" s="21">
        <f t="shared" si="51"/>
        <v>1644</v>
      </c>
      <c r="E113" s="21">
        <f t="shared" si="51"/>
        <v>4132</v>
      </c>
      <c r="F113" s="17">
        <f t="shared" si="51"/>
        <v>11725</v>
      </c>
      <c r="G113" s="21">
        <f t="shared" si="51"/>
        <v>4892</v>
      </c>
      <c r="H113" s="21">
        <f t="shared" si="51"/>
        <v>654</v>
      </c>
      <c r="I113" s="29">
        <f t="shared" si="51"/>
        <v>1784.7</v>
      </c>
      <c r="J113" s="29">
        <f t="shared" si="51"/>
        <v>6902.14</v>
      </c>
      <c r="K113" s="29">
        <f t="shared" si="51"/>
        <v>3038.16</v>
      </c>
      <c r="L113" s="28">
        <f t="shared" si="51"/>
        <v>11725</v>
      </c>
      <c r="M113" s="21">
        <f t="shared" si="51"/>
        <v>3.2</v>
      </c>
      <c r="N113" s="21">
        <f t="shared" si="51"/>
        <v>10.6</v>
      </c>
      <c r="O113" s="21">
        <f t="shared" si="51"/>
        <v>4.1</v>
      </c>
      <c r="P113" s="17">
        <f t="shared" si="51"/>
        <v>17.9</v>
      </c>
      <c r="Q113" s="21">
        <f t="shared" si="51"/>
        <v>7.5</v>
      </c>
    </row>
    <row r="114" spans="1:17" ht="12.75" customHeight="1">
      <c r="A114" s="12"/>
      <c r="B114" s="19" t="s">
        <v>24</v>
      </c>
      <c r="C114" s="16">
        <v>5949</v>
      </c>
      <c r="D114" s="16">
        <v>1644</v>
      </c>
      <c r="E114" s="16">
        <v>4132</v>
      </c>
      <c r="F114" s="17">
        <v>11725</v>
      </c>
      <c r="G114" s="16">
        <v>4892</v>
      </c>
      <c r="H114" s="16">
        <v>654</v>
      </c>
      <c r="I114" s="27">
        <v>1784.7</v>
      </c>
      <c r="J114" s="27">
        <v>6902.14</v>
      </c>
      <c r="K114" s="27">
        <v>3038.16</v>
      </c>
      <c r="L114" s="28">
        <v>11725</v>
      </c>
      <c r="M114" s="16">
        <v>3.2</v>
      </c>
      <c r="N114" s="16">
        <v>10.6</v>
      </c>
      <c r="O114" s="16">
        <v>4.1</v>
      </c>
      <c r="P114" s="17">
        <v>17.9</v>
      </c>
      <c r="Q114" s="16">
        <v>7.5</v>
      </c>
    </row>
    <row r="115" spans="1:17" ht="12.75" customHeight="1">
      <c r="A115" s="12"/>
      <c r="B115" s="20" t="s">
        <v>80</v>
      </c>
      <c r="C115" s="21">
        <f aca="true" t="shared" si="52" ref="C115:Q115">SUBTOTAL(109,C116)</f>
        <v>9290</v>
      </c>
      <c r="D115" s="21">
        <f t="shared" si="52"/>
        <v>6048</v>
      </c>
      <c r="E115" s="21">
        <f t="shared" si="52"/>
        <v>9226</v>
      </c>
      <c r="F115" s="17">
        <f t="shared" si="52"/>
        <v>24564</v>
      </c>
      <c r="G115" s="21">
        <f t="shared" si="52"/>
        <v>4827</v>
      </c>
      <c r="H115" s="21">
        <f t="shared" si="52"/>
        <v>956</v>
      </c>
      <c r="I115" s="29">
        <f t="shared" si="52"/>
        <v>2787</v>
      </c>
      <c r="J115" s="29">
        <f t="shared" si="52"/>
        <v>14185.08</v>
      </c>
      <c r="K115" s="29">
        <f t="shared" si="52"/>
        <v>7591.92</v>
      </c>
      <c r="L115" s="28">
        <f t="shared" si="52"/>
        <v>24564</v>
      </c>
      <c r="M115" s="21">
        <f t="shared" si="52"/>
        <v>5.1</v>
      </c>
      <c r="N115" s="21">
        <f t="shared" si="52"/>
        <v>21.8</v>
      </c>
      <c r="O115" s="21">
        <f t="shared" si="52"/>
        <v>10.1</v>
      </c>
      <c r="P115" s="17">
        <f t="shared" si="52"/>
        <v>37</v>
      </c>
      <c r="Q115" s="21">
        <f t="shared" si="52"/>
        <v>7.4</v>
      </c>
    </row>
    <row r="116" spans="1:17" ht="12.75" customHeight="1">
      <c r="A116" s="12"/>
      <c r="B116" s="19" t="s">
        <v>24</v>
      </c>
      <c r="C116" s="16">
        <v>9290</v>
      </c>
      <c r="D116" s="16">
        <v>6048</v>
      </c>
      <c r="E116" s="16">
        <v>9226</v>
      </c>
      <c r="F116" s="17">
        <v>24564</v>
      </c>
      <c r="G116" s="16">
        <v>4827</v>
      </c>
      <c r="H116" s="16">
        <v>956</v>
      </c>
      <c r="I116" s="27">
        <v>2787</v>
      </c>
      <c r="J116" s="27">
        <v>14185.08</v>
      </c>
      <c r="K116" s="27">
        <v>7591.92</v>
      </c>
      <c r="L116" s="28">
        <v>24564</v>
      </c>
      <c r="M116" s="16">
        <v>5.1</v>
      </c>
      <c r="N116" s="16">
        <v>21.8</v>
      </c>
      <c r="O116" s="16">
        <v>10.1</v>
      </c>
      <c r="P116" s="17">
        <v>37</v>
      </c>
      <c r="Q116" s="16">
        <v>7.4</v>
      </c>
    </row>
    <row r="117" spans="1:17" ht="12.75" customHeight="1">
      <c r="A117" s="68" t="s">
        <v>81</v>
      </c>
      <c r="B117" s="69"/>
      <c r="C117" s="10">
        <f aca="true" t="shared" si="53" ref="C117:Q117">SUM(C95,C97,C99,C101,C103,C105,C107,C109,C111,C113,C115)</f>
        <v>45326</v>
      </c>
      <c r="D117" s="10">
        <f t="shared" si="53"/>
        <v>31449</v>
      </c>
      <c r="E117" s="10">
        <f t="shared" si="53"/>
        <v>92065</v>
      </c>
      <c r="F117" s="9">
        <f t="shared" si="53"/>
        <v>168840</v>
      </c>
      <c r="G117" s="10">
        <f t="shared" si="53"/>
        <v>37181</v>
      </c>
      <c r="H117" s="10">
        <f t="shared" si="53"/>
        <v>13428</v>
      </c>
      <c r="I117" s="30">
        <f t="shared" si="53"/>
        <v>13597.8</v>
      </c>
      <c r="J117" s="30">
        <f t="shared" si="53"/>
        <v>89310.54000000001</v>
      </c>
      <c r="K117" s="30">
        <f t="shared" si="53"/>
        <v>65931.66</v>
      </c>
      <c r="L117" s="31">
        <f t="shared" si="53"/>
        <v>168840</v>
      </c>
      <c r="M117" s="10">
        <f t="shared" si="53"/>
        <v>24.699999999999996</v>
      </c>
      <c r="N117" s="10">
        <f t="shared" si="53"/>
        <v>138</v>
      </c>
      <c r="O117" s="10">
        <f t="shared" si="53"/>
        <v>87.99999999999999</v>
      </c>
      <c r="P117" s="9">
        <f t="shared" si="53"/>
        <v>250.70000000000002</v>
      </c>
      <c r="Q117" s="10">
        <f t="shared" si="53"/>
        <v>57.5</v>
      </c>
    </row>
    <row r="118" spans="1:17" ht="12.75" customHeight="1">
      <c r="A118" s="12" t="s">
        <v>82</v>
      </c>
      <c r="B118" s="18"/>
      <c r="C118" s="13"/>
      <c r="D118" s="13"/>
      <c r="E118" s="13"/>
      <c r="F118" s="14"/>
      <c r="G118" s="13"/>
      <c r="H118" s="13"/>
      <c r="I118" s="13"/>
      <c r="J118" s="13"/>
      <c r="K118" s="13"/>
      <c r="L118" s="14"/>
      <c r="M118" s="13"/>
      <c r="N118" s="13"/>
      <c r="O118" s="13"/>
      <c r="P118" s="14"/>
      <c r="Q118" s="15"/>
    </row>
    <row r="119" spans="1:17" ht="12.75" customHeight="1">
      <c r="A119" s="12"/>
      <c r="B119" s="20" t="s">
        <v>83</v>
      </c>
      <c r="C119" s="21">
        <f aca="true" t="shared" si="54" ref="C119:Q119">SUBTOTAL(109,C120)</f>
        <v>1291</v>
      </c>
      <c r="D119" s="21">
        <f t="shared" si="54"/>
        <v>4167</v>
      </c>
      <c r="E119" s="21">
        <f t="shared" si="54"/>
        <v>1132</v>
      </c>
      <c r="F119" s="17">
        <f t="shared" si="54"/>
        <v>6590</v>
      </c>
      <c r="G119" s="21">
        <f t="shared" si="54"/>
        <v>40</v>
      </c>
      <c r="H119" s="21">
        <f t="shared" si="54"/>
        <v>4060</v>
      </c>
      <c r="I119" s="29">
        <f t="shared" si="54"/>
        <v>387.3</v>
      </c>
      <c r="J119" s="29">
        <f t="shared" si="54"/>
        <v>4106.72</v>
      </c>
      <c r="K119" s="29">
        <f t="shared" si="54"/>
        <v>2095.98</v>
      </c>
      <c r="L119" s="28">
        <f t="shared" si="54"/>
        <v>6590</v>
      </c>
      <c r="M119" s="21">
        <f t="shared" si="54"/>
        <v>0.7</v>
      </c>
      <c r="N119" s="21">
        <f t="shared" si="54"/>
        <v>6.4</v>
      </c>
      <c r="O119" s="21">
        <f t="shared" si="54"/>
        <v>2.8</v>
      </c>
      <c r="P119" s="17">
        <f t="shared" si="54"/>
        <v>9.9</v>
      </c>
      <c r="Q119" s="21">
        <f t="shared" si="54"/>
        <v>0.1</v>
      </c>
    </row>
    <row r="120" spans="1:17" ht="12.75" customHeight="1">
      <c r="A120" s="12"/>
      <c r="B120" s="19" t="s">
        <v>24</v>
      </c>
      <c r="C120" s="16">
        <v>1291</v>
      </c>
      <c r="D120" s="16">
        <v>4167</v>
      </c>
      <c r="E120" s="16">
        <v>1132</v>
      </c>
      <c r="F120" s="17">
        <v>6590</v>
      </c>
      <c r="G120" s="16">
        <v>40</v>
      </c>
      <c r="H120" s="16">
        <v>4060</v>
      </c>
      <c r="I120" s="27">
        <v>387.3</v>
      </c>
      <c r="J120" s="27">
        <v>4106.72</v>
      </c>
      <c r="K120" s="27">
        <v>2095.98</v>
      </c>
      <c r="L120" s="28">
        <v>6590</v>
      </c>
      <c r="M120" s="16">
        <v>0.7</v>
      </c>
      <c r="N120" s="16">
        <v>6.4</v>
      </c>
      <c r="O120" s="16">
        <v>2.8</v>
      </c>
      <c r="P120" s="17">
        <v>9.9</v>
      </c>
      <c r="Q120" s="16">
        <v>0.1</v>
      </c>
    </row>
    <row r="121" spans="1:17" ht="12.75" customHeight="1">
      <c r="A121" s="12"/>
      <c r="B121" s="20" t="s">
        <v>84</v>
      </c>
      <c r="C121" s="21">
        <f aca="true" t="shared" si="55" ref="C121:Q121">SUBTOTAL(109,C122)</f>
        <v>268</v>
      </c>
      <c r="D121" s="21">
        <f t="shared" si="55"/>
        <v>2467</v>
      </c>
      <c r="E121" s="21">
        <f t="shared" si="55"/>
        <v>7186</v>
      </c>
      <c r="F121" s="17">
        <f t="shared" si="55"/>
        <v>9921</v>
      </c>
      <c r="G121" s="21">
        <f t="shared" si="55"/>
        <v>0</v>
      </c>
      <c r="H121" s="21">
        <f t="shared" si="55"/>
        <v>115</v>
      </c>
      <c r="I121" s="29">
        <f t="shared" si="55"/>
        <v>80.4</v>
      </c>
      <c r="J121" s="29">
        <f t="shared" si="55"/>
        <v>4690.22</v>
      </c>
      <c r="K121" s="29">
        <f t="shared" si="55"/>
        <v>5150.38</v>
      </c>
      <c r="L121" s="28">
        <f t="shared" si="55"/>
        <v>9921</v>
      </c>
      <c r="M121" s="21">
        <f t="shared" si="55"/>
        <v>0.1</v>
      </c>
      <c r="N121" s="21">
        <f t="shared" si="55"/>
        <v>7.3</v>
      </c>
      <c r="O121" s="21">
        <f t="shared" si="55"/>
        <v>7</v>
      </c>
      <c r="P121" s="17">
        <f t="shared" si="55"/>
        <v>14.399999999999999</v>
      </c>
      <c r="Q121" s="21">
        <f t="shared" si="55"/>
        <v>0</v>
      </c>
    </row>
    <row r="122" spans="1:17" ht="12.75" customHeight="1">
      <c r="A122" s="12"/>
      <c r="B122" s="19" t="s">
        <v>24</v>
      </c>
      <c r="C122" s="16">
        <v>268</v>
      </c>
      <c r="D122" s="16">
        <v>2467</v>
      </c>
      <c r="E122" s="16">
        <v>7186</v>
      </c>
      <c r="F122" s="17">
        <v>9921</v>
      </c>
      <c r="G122" s="16">
        <v>0</v>
      </c>
      <c r="H122" s="16">
        <v>115</v>
      </c>
      <c r="I122" s="27">
        <v>80.4</v>
      </c>
      <c r="J122" s="27">
        <v>4690.22</v>
      </c>
      <c r="K122" s="27">
        <v>5150.38</v>
      </c>
      <c r="L122" s="28">
        <v>9921</v>
      </c>
      <c r="M122" s="16">
        <v>0.1</v>
      </c>
      <c r="N122" s="16">
        <v>7.3</v>
      </c>
      <c r="O122" s="16">
        <v>7</v>
      </c>
      <c r="P122" s="17">
        <v>14.399999999999999</v>
      </c>
      <c r="Q122" s="16">
        <v>0</v>
      </c>
    </row>
    <row r="123" spans="1:17" ht="12.75" customHeight="1">
      <c r="A123" s="68" t="s">
        <v>85</v>
      </c>
      <c r="B123" s="69"/>
      <c r="C123" s="10">
        <f aca="true" t="shared" si="56" ref="C123:Q123">SUM(C119,C121)</f>
        <v>1559</v>
      </c>
      <c r="D123" s="10">
        <f t="shared" si="56"/>
        <v>6634</v>
      </c>
      <c r="E123" s="10">
        <f t="shared" si="56"/>
        <v>8318</v>
      </c>
      <c r="F123" s="9">
        <f t="shared" si="56"/>
        <v>16511</v>
      </c>
      <c r="G123" s="10">
        <f t="shared" si="56"/>
        <v>40</v>
      </c>
      <c r="H123" s="10">
        <f t="shared" si="56"/>
        <v>4175</v>
      </c>
      <c r="I123" s="30">
        <f t="shared" si="56"/>
        <v>467.70000000000005</v>
      </c>
      <c r="J123" s="30">
        <f t="shared" si="56"/>
        <v>8796.94</v>
      </c>
      <c r="K123" s="30">
        <f t="shared" si="56"/>
        <v>7246.360000000001</v>
      </c>
      <c r="L123" s="31">
        <f t="shared" si="56"/>
        <v>16511</v>
      </c>
      <c r="M123" s="10">
        <f t="shared" si="56"/>
        <v>0.7999999999999999</v>
      </c>
      <c r="N123" s="10">
        <f t="shared" si="56"/>
        <v>13.7</v>
      </c>
      <c r="O123" s="10">
        <f t="shared" si="56"/>
        <v>9.8</v>
      </c>
      <c r="P123" s="9">
        <f t="shared" si="56"/>
        <v>24.299999999999997</v>
      </c>
      <c r="Q123" s="10">
        <f t="shared" si="56"/>
        <v>0.1</v>
      </c>
    </row>
    <row r="124" spans="1:17" ht="12.75" customHeight="1">
      <c r="A124" s="12" t="s">
        <v>86</v>
      </c>
      <c r="B124" s="18"/>
      <c r="C124" s="13"/>
      <c r="D124" s="13"/>
      <c r="E124" s="13"/>
      <c r="F124" s="14"/>
      <c r="G124" s="13"/>
      <c r="H124" s="13"/>
      <c r="I124" s="13"/>
      <c r="J124" s="13"/>
      <c r="K124" s="13"/>
      <c r="L124" s="14"/>
      <c r="M124" s="13"/>
      <c r="N124" s="13"/>
      <c r="O124" s="13"/>
      <c r="P124" s="14"/>
      <c r="Q124" s="15"/>
    </row>
    <row r="125" spans="1:17" ht="12.75" customHeight="1">
      <c r="A125" s="12"/>
      <c r="B125" s="20" t="s">
        <v>87</v>
      </c>
      <c r="C125" s="21">
        <f aca="true" t="shared" si="57" ref="C125:Q125">SUBTOTAL(109,C126)</f>
        <v>3369</v>
      </c>
      <c r="D125" s="21">
        <f t="shared" si="57"/>
        <v>1386</v>
      </c>
      <c r="E125" s="21">
        <f t="shared" si="57"/>
        <v>3226</v>
      </c>
      <c r="F125" s="17">
        <f t="shared" si="57"/>
        <v>7981</v>
      </c>
      <c r="G125" s="21">
        <f t="shared" si="57"/>
        <v>0</v>
      </c>
      <c r="H125" s="21">
        <f t="shared" si="57"/>
        <v>1292</v>
      </c>
      <c r="I125" s="29">
        <f t="shared" si="57"/>
        <v>1010.7</v>
      </c>
      <c r="J125" s="29">
        <f t="shared" si="57"/>
        <v>4563.46</v>
      </c>
      <c r="K125" s="29">
        <f t="shared" si="57"/>
        <v>2406.84</v>
      </c>
      <c r="L125" s="28">
        <f t="shared" si="57"/>
        <v>7981</v>
      </c>
      <c r="M125" s="21">
        <f t="shared" si="57"/>
        <v>1.9</v>
      </c>
      <c r="N125" s="21">
        <f t="shared" si="57"/>
        <v>7.2</v>
      </c>
      <c r="O125" s="21">
        <f t="shared" si="57"/>
        <v>3.3</v>
      </c>
      <c r="P125" s="17">
        <f t="shared" si="57"/>
        <v>12.399999999999999</v>
      </c>
      <c r="Q125" s="21">
        <f t="shared" si="57"/>
        <v>0</v>
      </c>
    </row>
    <row r="126" spans="1:17" ht="12.75" customHeight="1">
      <c r="A126" s="12"/>
      <c r="B126" s="19" t="s">
        <v>24</v>
      </c>
      <c r="C126" s="16">
        <v>3369</v>
      </c>
      <c r="D126" s="16">
        <v>1386</v>
      </c>
      <c r="E126" s="16">
        <v>3226</v>
      </c>
      <c r="F126" s="17">
        <v>7981</v>
      </c>
      <c r="G126" s="16">
        <v>0</v>
      </c>
      <c r="H126" s="16">
        <v>1292</v>
      </c>
      <c r="I126" s="27">
        <v>1010.7</v>
      </c>
      <c r="J126" s="27">
        <v>4563.46</v>
      </c>
      <c r="K126" s="27">
        <v>2406.84</v>
      </c>
      <c r="L126" s="28">
        <v>7981</v>
      </c>
      <c r="M126" s="16">
        <v>1.9</v>
      </c>
      <c r="N126" s="16">
        <v>7.2</v>
      </c>
      <c r="O126" s="16">
        <v>3.3</v>
      </c>
      <c r="P126" s="17">
        <v>12.399999999999999</v>
      </c>
      <c r="Q126" s="16">
        <v>0</v>
      </c>
    </row>
    <row r="127" spans="1:17" ht="12.75" customHeight="1">
      <c r="A127" s="12"/>
      <c r="B127" s="20" t="s">
        <v>88</v>
      </c>
      <c r="C127" s="21">
        <f aca="true" t="shared" si="58" ref="C127:Q127">SUBTOTAL(109,C128)</f>
        <v>222</v>
      </c>
      <c r="D127" s="21">
        <f t="shared" si="58"/>
        <v>251</v>
      </c>
      <c r="E127" s="21">
        <f t="shared" si="58"/>
        <v>3914</v>
      </c>
      <c r="F127" s="17">
        <f t="shared" si="58"/>
        <v>4387</v>
      </c>
      <c r="G127" s="21">
        <f t="shared" si="58"/>
        <v>0</v>
      </c>
      <c r="H127" s="21">
        <f t="shared" si="58"/>
        <v>0</v>
      </c>
      <c r="I127" s="29">
        <f t="shared" si="58"/>
        <v>66.6</v>
      </c>
      <c r="J127" s="29">
        <f t="shared" si="58"/>
        <v>1886.66</v>
      </c>
      <c r="K127" s="29">
        <f t="shared" si="58"/>
        <v>2433.74</v>
      </c>
      <c r="L127" s="28">
        <f t="shared" si="58"/>
        <v>4387</v>
      </c>
      <c r="M127" s="21">
        <f t="shared" si="58"/>
        <v>0.1</v>
      </c>
      <c r="N127" s="21">
        <f t="shared" si="58"/>
        <v>2.9</v>
      </c>
      <c r="O127" s="21">
        <f t="shared" si="58"/>
        <v>3.2</v>
      </c>
      <c r="P127" s="17">
        <f t="shared" si="58"/>
        <v>6.2</v>
      </c>
      <c r="Q127" s="21">
        <f t="shared" si="58"/>
        <v>0</v>
      </c>
    </row>
    <row r="128" spans="1:17" ht="12.75" customHeight="1">
      <c r="A128" s="12"/>
      <c r="B128" s="19" t="s">
        <v>24</v>
      </c>
      <c r="C128" s="16">
        <v>222</v>
      </c>
      <c r="D128" s="16">
        <v>251</v>
      </c>
      <c r="E128" s="16">
        <v>3914</v>
      </c>
      <c r="F128" s="17">
        <v>4387</v>
      </c>
      <c r="G128" s="16">
        <v>0</v>
      </c>
      <c r="H128" s="16">
        <v>0</v>
      </c>
      <c r="I128" s="27">
        <v>66.6</v>
      </c>
      <c r="J128" s="27">
        <v>1886.66</v>
      </c>
      <c r="K128" s="27">
        <v>2433.74</v>
      </c>
      <c r="L128" s="28">
        <v>4387</v>
      </c>
      <c r="M128" s="16">
        <v>0.1</v>
      </c>
      <c r="N128" s="16">
        <v>2.9</v>
      </c>
      <c r="O128" s="16">
        <v>3.2</v>
      </c>
      <c r="P128" s="17">
        <v>6.2</v>
      </c>
      <c r="Q128" s="16">
        <v>0</v>
      </c>
    </row>
    <row r="129" spans="1:17" ht="12.75" customHeight="1">
      <c r="A129" s="12"/>
      <c r="B129" s="20" t="s">
        <v>89</v>
      </c>
      <c r="C129" s="21">
        <f aca="true" t="shared" si="59" ref="C129:Q129">SUBTOTAL(109,C130)</f>
        <v>3867</v>
      </c>
      <c r="D129" s="21">
        <f t="shared" si="59"/>
        <v>1684</v>
      </c>
      <c r="E129" s="21">
        <f t="shared" si="59"/>
        <v>2469</v>
      </c>
      <c r="F129" s="17">
        <f t="shared" si="59"/>
        <v>8020</v>
      </c>
      <c r="G129" s="21">
        <f t="shared" si="59"/>
        <v>202</v>
      </c>
      <c r="H129" s="21">
        <f t="shared" si="59"/>
        <v>293</v>
      </c>
      <c r="I129" s="29">
        <f t="shared" si="59"/>
        <v>1160.1</v>
      </c>
      <c r="J129" s="29">
        <f t="shared" si="59"/>
        <v>4805.94</v>
      </c>
      <c r="K129" s="29">
        <f t="shared" si="59"/>
        <v>2053.96</v>
      </c>
      <c r="L129" s="28">
        <f t="shared" si="59"/>
        <v>8019.999999999999</v>
      </c>
      <c r="M129" s="21">
        <f t="shared" si="59"/>
        <v>2.2</v>
      </c>
      <c r="N129" s="21">
        <f t="shared" si="59"/>
        <v>7.6</v>
      </c>
      <c r="O129" s="21">
        <f t="shared" si="59"/>
        <v>2.8</v>
      </c>
      <c r="P129" s="17">
        <f t="shared" si="59"/>
        <v>12.600000000000001</v>
      </c>
      <c r="Q129" s="21">
        <f t="shared" si="59"/>
        <v>0.3</v>
      </c>
    </row>
    <row r="130" spans="1:17" ht="12.75" customHeight="1">
      <c r="A130" s="12"/>
      <c r="B130" s="19" t="s">
        <v>24</v>
      </c>
      <c r="C130" s="16">
        <v>3867</v>
      </c>
      <c r="D130" s="16">
        <v>1684</v>
      </c>
      <c r="E130" s="16">
        <v>2469</v>
      </c>
      <c r="F130" s="17">
        <v>8020</v>
      </c>
      <c r="G130" s="16">
        <v>202</v>
      </c>
      <c r="H130" s="16">
        <v>293</v>
      </c>
      <c r="I130" s="27">
        <v>1160.1</v>
      </c>
      <c r="J130" s="27">
        <v>4805.94</v>
      </c>
      <c r="K130" s="27">
        <v>2053.96</v>
      </c>
      <c r="L130" s="28">
        <v>8019.999999999999</v>
      </c>
      <c r="M130" s="16">
        <v>2.2</v>
      </c>
      <c r="N130" s="16">
        <v>7.6</v>
      </c>
      <c r="O130" s="16">
        <v>2.8</v>
      </c>
      <c r="P130" s="17">
        <v>12.600000000000001</v>
      </c>
      <c r="Q130" s="16">
        <v>0.3</v>
      </c>
    </row>
    <row r="131" spans="1:17" ht="12.75" customHeight="1">
      <c r="A131" s="12"/>
      <c r="B131" s="20" t="s">
        <v>90</v>
      </c>
      <c r="C131" s="21">
        <f aca="true" t="shared" si="60" ref="C131:Q131">SUBTOTAL(109,C132)</f>
        <v>2819</v>
      </c>
      <c r="D131" s="21">
        <f t="shared" si="60"/>
        <v>1163</v>
      </c>
      <c r="E131" s="21">
        <f t="shared" si="60"/>
        <v>2504</v>
      </c>
      <c r="F131" s="17">
        <f t="shared" si="60"/>
        <v>6486</v>
      </c>
      <c r="G131" s="21">
        <f t="shared" si="60"/>
        <v>102</v>
      </c>
      <c r="H131" s="21">
        <f t="shared" si="60"/>
        <v>1004</v>
      </c>
      <c r="I131" s="29">
        <f t="shared" si="60"/>
        <v>845.7</v>
      </c>
      <c r="J131" s="29">
        <f t="shared" si="60"/>
        <v>3742.48</v>
      </c>
      <c r="K131" s="29">
        <f t="shared" si="60"/>
        <v>1897.82</v>
      </c>
      <c r="L131" s="28">
        <f t="shared" si="60"/>
        <v>6486</v>
      </c>
      <c r="M131" s="21">
        <f t="shared" si="60"/>
        <v>1.6</v>
      </c>
      <c r="N131" s="21">
        <f t="shared" si="60"/>
        <v>5.9</v>
      </c>
      <c r="O131" s="21">
        <f t="shared" si="60"/>
        <v>2.6</v>
      </c>
      <c r="P131" s="17">
        <f t="shared" si="60"/>
        <v>10.1</v>
      </c>
      <c r="Q131" s="21">
        <f t="shared" si="60"/>
        <v>0.2</v>
      </c>
    </row>
    <row r="132" spans="1:17" ht="12.75" customHeight="1">
      <c r="A132" s="12"/>
      <c r="B132" s="19" t="s">
        <v>24</v>
      </c>
      <c r="C132" s="16">
        <v>2819</v>
      </c>
      <c r="D132" s="16">
        <v>1163</v>
      </c>
      <c r="E132" s="16">
        <v>2504</v>
      </c>
      <c r="F132" s="17">
        <v>6486</v>
      </c>
      <c r="G132" s="16">
        <v>102</v>
      </c>
      <c r="H132" s="16">
        <v>1004</v>
      </c>
      <c r="I132" s="27">
        <v>845.7</v>
      </c>
      <c r="J132" s="27">
        <v>3742.48</v>
      </c>
      <c r="K132" s="27">
        <v>1897.82</v>
      </c>
      <c r="L132" s="28">
        <v>6486</v>
      </c>
      <c r="M132" s="16">
        <v>1.6</v>
      </c>
      <c r="N132" s="16">
        <v>5.9</v>
      </c>
      <c r="O132" s="16">
        <v>2.6</v>
      </c>
      <c r="P132" s="17">
        <v>10.1</v>
      </c>
      <c r="Q132" s="16">
        <v>0.2</v>
      </c>
    </row>
    <row r="133" spans="1:17" ht="12.75" customHeight="1">
      <c r="A133" s="12"/>
      <c r="B133" s="20" t="s">
        <v>91</v>
      </c>
      <c r="C133" s="21">
        <f aca="true" t="shared" si="61" ref="C133:Q133">SUBTOTAL(109,C134)</f>
        <v>1046</v>
      </c>
      <c r="D133" s="21">
        <f t="shared" si="61"/>
        <v>96</v>
      </c>
      <c r="E133" s="21">
        <f t="shared" si="61"/>
        <v>3083</v>
      </c>
      <c r="F133" s="17">
        <f t="shared" si="61"/>
        <v>4225</v>
      </c>
      <c r="G133" s="21">
        <f t="shared" si="61"/>
        <v>185</v>
      </c>
      <c r="H133" s="21">
        <f t="shared" si="61"/>
        <v>0</v>
      </c>
      <c r="I133" s="29">
        <f t="shared" si="61"/>
        <v>313.8</v>
      </c>
      <c r="J133" s="29">
        <f t="shared" si="61"/>
        <v>2028.76</v>
      </c>
      <c r="K133" s="29">
        <f t="shared" si="61"/>
        <v>1882.44</v>
      </c>
      <c r="L133" s="28">
        <f t="shared" si="61"/>
        <v>4225</v>
      </c>
      <c r="M133" s="21">
        <f t="shared" si="61"/>
        <v>0.6</v>
      </c>
      <c r="N133" s="21">
        <f t="shared" si="61"/>
        <v>3.2</v>
      </c>
      <c r="O133" s="21">
        <f t="shared" si="61"/>
        <v>2.5</v>
      </c>
      <c r="P133" s="17">
        <f t="shared" si="61"/>
        <v>6.300000000000001</v>
      </c>
      <c r="Q133" s="21">
        <f t="shared" si="61"/>
        <v>0.3</v>
      </c>
    </row>
    <row r="134" spans="1:17" ht="12.75" customHeight="1">
      <c r="A134" s="12"/>
      <c r="B134" s="19" t="s">
        <v>24</v>
      </c>
      <c r="C134" s="16">
        <v>1046</v>
      </c>
      <c r="D134" s="16">
        <v>96</v>
      </c>
      <c r="E134" s="16">
        <v>3083</v>
      </c>
      <c r="F134" s="17">
        <v>4225</v>
      </c>
      <c r="G134" s="16">
        <v>185</v>
      </c>
      <c r="H134" s="16">
        <v>0</v>
      </c>
      <c r="I134" s="27">
        <v>313.8</v>
      </c>
      <c r="J134" s="27">
        <v>2028.76</v>
      </c>
      <c r="K134" s="27">
        <v>1882.44</v>
      </c>
      <c r="L134" s="28">
        <v>4225</v>
      </c>
      <c r="M134" s="16">
        <v>0.6</v>
      </c>
      <c r="N134" s="16">
        <v>3.2</v>
      </c>
      <c r="O134" s="16">
        <v>2.5</v>
      </c>
      <c r="P134" s="17">
        <v>6.300000000000001</v>
      </c>
      <c r="Q134" s="16">
        <v>0.3</v>
      </c>
    </row>
    <row r="135" spans="1:17" ht="12.75" customHeight="1">
      <c r="A135" s="12"/>
      <c r="B135" s="20" t="s">
        <v>92</v>
      </c>
      <c r="C135" s="21">
        <f aca="true" t="shared" si="62" ref="C135:Q135">SUBTOTAL(109,C136)</f>
        <v>1486</v>
      </c>
      <c r="D135" s="21">
        <f t="shared" si="62"/>
        <v>922</v>
      </c>
      <c r="E135" s="21">
        <f t="shared" si="62"/>
        <v>1550</v>
      </c>
      <c r="F135" s="17">
        <f t="shared" si="62"/>
        <v>3958</v>
      </c>
      <c r="G135" s="21">
        <f t="shared" si="62"/>
        <v>0</v>
      </c>
      <c r="H135" s="21">
        <f t="shared" si="62"/>
        <v>140</v>
      </c>
      <c r="I135" s="29">
        <f t="shared" si="62"/>
        <v>445.8</v>
      </c>
      <c r="J135" s="29">
        <f t="shared" si="62"/>
        <v>2268.72</v>
      </c>
      <c r="K135" s="29">
        <f t="shared" si="62"/>
        <v>1243.48</v>
      </c>
      <c r="L135" s="28">
        <f t="shared" si="62"/>
        <v>3958</v>
      </c>
      <c r="M135" s="21">
        <f t="shared" si="62"/>
        <v>0.8</v>
      </c>
      <c r="N135" s="21">
        <f t="shared" si="62"/>
        <v>3.6</v>
      </c>
      <c r="O135" s="21">
        <f t="shared" si="62"/>
        <v>1.7</v>
      </c>
      <c r="P135" s="17">
        <f t="shared" si="62"/>
        <v>6.1000000000000005</v>
      </c>
      <c r="Q135" s="21">
        <f t="shared" si="62"/>
        <v>0</v>
      </c>
    </row>
    <row r="136" spans="1:17" ht="12.75" customHeight="1">
      <c r="A136" s="12"/>
      <c r="B136" s="19" t="s">
        <v>24</v>
      </c>
      <c r="C136" s="16">
        <v>1486</v>
      </c>
      <c r="D136" s="16">
        <v>922</v>
      </c>
      <c r="E136" s="16">
        <v>1550</v>
      </c>
      <c r="F136" s="17">
        <v>3958</v>
      </c>
      <c r="G136" s="16">
        <v>0</v>
      </c>
      <c r="H136" s="16">
        <v>140</v>
      </c>
      <c r="I136" s="27">
        <v>445.8</v>
      </c>
      <c r="J136" s="27">
        <v>2268.72</v>
      </c>
      <c r="K136" s="27">
        <v>1243.48</v>
      </c>
      <c r="L136" s="28">
        <v>3958</v>
      </c>
      <c r="M136" s="16">
        <v>0.8</v>
      </c>
      <c r="N136" s="16">
        <v>3.6</v>
      </c>
      <c r="O136" s="16">
        <v>1.7</v>
      </c>
      <c r="P136" s="17">
        <v>6.1000000000000005</v>
      </c>
      <c r="Q136" s="16">
        <v>0</v>
      </c>
    </row>
    <row r="137" spans="1:17" ht="12.75" customHeight="1">
      <c r="A137" s="12"/>
      <c r="B137" s="20" t="s">
        <v>93</v>
      </c>
      <c r="C137" s="21">
        <f aca="true" t="shared" si="63" ref="C137:Q137">SUBTOTAL(109,C138)</f>
        <v>2238</v>
      </c>
      <c r="D137" s="21">
        <f t="shared" si="63"/>
        <v>728</v>
      </c>
      <c r="E137" s="21">
        <f t="shared" si="63"/>
        <v>6256</v>
      </c>
      <c r="F137" s="17">
        <f t="shared" si="63"/>
        <v>9222</v>
      </c>
      <c r="G137" s="21">
        <f t="shared" si="63"/>
        <v>0</v>
      </c>
      <c r="H137" s="21">
        <f t="shared" si="63"/>
        <v>0</v>
      </c>
      <c r="I137" s="29">
        <f t="shared" si="63"/>
        <v>671.4</v>
      </c>
      <c r="J137" s="29">
        <f t="shared" si="63"/>
        <v>4549.48</v>
      </c>
      <c r="K137" s="29">
        <f t="shared" si="63"/>
        <v>4001.12</v>
      </c>
      <c r="L137" s="28">
        <f t="shared" si="63"/>
        <v>9222</v>
      </c>
      <c r="M137" s="21">
        <f t="shared" si="63"/>
        <v>1.2</v>
      </c>
      <c r="N137" s="21">
        <f t="shared" si="63"/>
        <v>7.1</v>
      </c>
      <c r="O137" s="21">
        <f t="shared" si="63"/>
        <v>5.4</v>
      </c>
      <c r="P137" s="17">
        <f t="shared" si="63"/>
        <v>13.7</v>
      </c>
      <c r="Q137" s="21">
        <f t="shared" si="63"/>
        <v>0</v>
      </c>
    </row>
    <row r="138" spans="1:17" ht="12.75" customHeight="1">
      <c r="A138" s="12"/>
      <c r="B138" s="19" t="s">
        <v>24</v>
      </c>
      <c r="C138" s="16">
        <v>2238</v>
      </c>
      <c r="D138" s="16">
        <v>728</v>
      </c>
      <c r="E138" s="16">
        <v>6256</v>
      </c>
      <c r="F138" s="17">
        <v>9222</v>
      </c>
      <c r="G138" s="16">
        <v>0</v>
      </c>
      <c r="H138" s="16">
        <v>0</v>
      </c>
      <c r="I138" s="27">
        <v>671.4</v>
      </c>
      <c r="J138" s="27">
        <v>4549.48</v>
      </c>
      <c r="K138" s="27">
        <v>4001.12</v>
      </c>
      <c r="L138" s="28">
        <v>9222</v>
      </c>
      <c r="M138" s="16">
        <v>1.2</v>
      </c>
      <c r="N138" s="16">
        <v>7.1</v>
      </c>
      <c r="O138" s="16">
        <v>5.4</v>
      </c>
      <c r="P138" s="17">
        <v>13.7</v>
      </c>
      <c r="Q138" s="16">
        <v>0</v>
      </c>
    </row>
    <row r="139" spans="1:17" ht="12.75" customHeight="1">
      <c r="A139" s="12"/>
      <c r="B139" s="20" t="s">
        <v>94</v>
      </c>
      <c r="C139" s="21">
        <f aca="true" t="shared" si="64" ref="C139:Q139">SUBTOTAL(109,C140)</f>
        <v>571</v>
      </c>
      <c r="D139" s="21">
        <f t="shared" si="64"/>
        <v>227</v>
      </c>
      <c r="E139" s="21">
        <f t="shared" si="64"/>
        <v>596</v>
      </c>
      <c r="F139" s="17">
        <f t="shared" si="64"/>
        <v>1394</v>
      </c>
      <c r="G139" s="21">
        <f t="shared" si="64"/>
        <v>0</v>
      </c>
      <c r="H139" s="21">
        <f t="shared" si="64"/>
        <v>35</v>
      </c>
      <c r="I139" s="29">
        <f t="shared" si="64"/>
        <v>171.3</v>
      </c>
      <c r="J139" s="29">
        <f t="shared" si="64"/>
        <v>787.92</v>
      </c>
      <c r="K139" s="29">
        <f t="shared" si="64"/>
        <v>434.78</v>
      </c>
      <c r="L139" s="28">
        <f t="shared" si="64"/>
        <v>1394</v>
      </c>
      <c r="M139" s="21">
        <f t="shared" si="64"/>
        <v>0.3</v>
      </c>
      <c r="N139" s="21">
        <f t="shared" si="64"/>
        <v>1.3</v>
      </c>
      <c r="O139" s="21">
        <f t="shared" si="64"/>
        <v>0.6</v>
      </c>
      <c r="P139" s="17">
        <f t="shared" si="64"/>
        <v>2.2</v>
      </c>
      <c r="Q139" s="21">
        <f t="shared" si="64"/>
        <v>0</v>
      </c>
    </row>
    <row r="140" spans="1:17" ht="12.75" customHeight="1">
      <c r="A140" s="12"/>
      <c r="B140" s="19" t="s">
        <v>24</v>
      </c>
      <c r="C140" s="16">
        <v>571</v>
      </c>
      <c r="D140" s="16">
        <v>227</v>
      </c>
      <c r="E140" s="16">
        <v>596</v>
      </c>
      <c r="F140" s="17">
        <v>1394</v>
      </c>
      <c r="G140" s="16">
        <v>0</v>
      </c>
      <c r="H140" s="16">
        <v>35</v>
      </c>
      <c r="I140" s="27">
        <v>171.3</v>
      </c>
      <c r="J140" s="27">
        <v>787.92</v>
      </c>
      <c r="K140" s="27">
        <v>434.78</v>
      </c>
      <c r="L140" s="28">
        <v>1394</v>
      </c>
      <c r="M140" s="16">
        <v>0.3</v>
      </c>
      <c r="N140" s="16">
        <v>1.3</v>
      </c>
      <c r="O140" s="16">
        <v>0.6</v>
      </c>
      <c r="P140" s="17">
        <v>2.2</v>
      </c>
      <c r="Q140" s="16">
        <v>0</v>
      </c>
    </row>
    <row r="141" spans="1:17" ht="12.75" customHeight="1">
      <c r="A141" s="12"/>
      <c r="B141" s="20" t="s">
        <v>95</v>
      </c>
      <c r="C141" s="21">
        <f aca="true" t="shared" si="65" ref="C141:Q141">SUBTOTAL(109,C142)</f>
        <v>3214</v>
      </c>
      <c r="D141" s="21">
        <f t="shared" si="65"/>
        <v>6052</v>
      </c>
      <c r="E141" s="21">
        <f t="shared" si="65"/>
        <v>7061</v>
      </c>
      <c r="F141" s="17">
        <f t="shared" si="65"/>
        <v>16327</v>
      </c>
      <c r="G141" s="21">
        <f t="shared" si="65"/>
        <v>141</v>
      </c>
      <c r="H141" s="21">
        <f t="shared" si="65"/>
        <v>347</v>
      </c>
      <c r="I141" s="29">
        <f t="shared" si="65"/>
        <v>964.2</v>
      </c>
      <c r="J141" s="29">
        <f t="shared" si="65"/>
        <v>9068.52</v>
      </c>
      <c r="K141" s="29">
        <f t="shared" si="65"/>
        <v>6294.28</v>
      </c>
      <c r="L141" s="28">
        <f t="shared" si="65"/>
        <v>16327</v>
      </c>
      <c r="M141" s="21">
        <f t="shared" si="65"/>
        <v>1.8</v>
      </c>
      <c r="N141" s="21">
        <f t="shared" si="65"/>
        <v>14.2</v>
      </c>
      <c r="O141" s="21">
        <f t="shared" si="65"/>
        <v>8.5</v>
      </c>
      <c r="P141" s="17">
        <f t="shared" si="65"/>
        <v>24.5</v>
      </c>
      <c r="Q141" s="21">
        <f t="shared" si="65"/>
        <v>0.2</v>
      </c>
    </row>
    <row r="142" spans="1:17" ht="12.75" customHeight="1">
      <c r="A142" s="12"/>
      <c r="B142" s="19" t="s">
        <v>24</v>
      </c>
      <c r="C142" s="16">
        <v>3214</v>
      </c>
      <c r="D142" s="16">
        <v>6052</v>
      </c>
      <c r="E142" s="16">
        <v>7061</v>
      </c>
      <c r="F142" s="17">
        <v>16327</v>
      </c>
      <c r="G142" s="16">
        <v>141</v>
      </c>
      <c r="H142" s="16">
        <v>347</v>
      </c>
      <c r="I142" s="27">
        <v>964.2</v>
      </c>
      <c r="J142" s="27">
        <v>9068.52</v>
      </c>
      <c r="K142" s="27">
        <v>6294.28</v>
      </c>
      <c r="L142" s="28">
        <v>16327</v>
      </c>
      <c r="M142" s="16">
        <v>1.8</v>
      </c>
      <c r="N142" s="16">
        <v>14.2</v>
      </c>
      <c r="O142" s="16">
        <v>8.5</v>
      </c>
      <c r="P142" s="17">
        <v>24.5</v>
      </c>
      <c r="Q142" s="16">
        <v>0.2</v>
      </c>
    </row>
    <row r="143" spans="1:17" ht="12.75" customHeight="1">
      <c r="A143" s="12"/>
      <c r="B143" s="20" t="s">
        <v>96</v>
      </c>
      <c r="C143" s="21">
        <f aca="true" t="shared" si="66" ref="C143:Q143">SUBTOTAL(109,C144)</f>
        <v>2526</v>
      </c>
      <c r="D143" s="21">
        <f t="shared" si="66"/>
        <v>1095</v>
      </c>
      <c r="E143" s="21">
        <f t="shared" si="66"/>
        <v>1836</v>
      </c>
      <c r="F143" s="17">
        <f t="shared" si="66"/>
        <v>5457</v>
      </c>
      <c r="G143" s="21">
        <f t="shared" si="66"/>
        <v>132</v>
      </c>
      <c r="H143" s="21">
        <f t="shared" si="66"/>
        <v>322</v>
      </c>
      <c r="I143" s="29">
        <f t="shared" si="66"/>
        <v>757.8</v>
      </c>
      <c r="J143" s="29">
        <f t="shared" si="66"/>
        <v>3225.3</v>
      </c>
      <c r="K143" s="29">
        <f t="shared" si="66"/>
        <v>1473.9</v>
      </c>
      <c r="L143" s="28">
        <f t="shared" si="66"/>
        <v>5457</v>
      </c>
      <c r="M143" s="21">
        <f t="shared" si="66"/>
        <v>1.4</v>
      </c>
      <c r="N143" s="21">
        <f t="shared" si="66"/>
        <v>5.1</v>
      </c>
      <c r="O143" s="21">
        <f t="shared" si="66"/>
        <v>2</v>
      </c>
      <c r="P143" s="17">
        <f t="shared" si="66"/>
        <v>8.5</v>
      </c>
      <c r="Q143" s="21">
        <f t="shared" si="66"/>
        <v>0.2</v>
      </c>
    </row>
    <row r="144" spans="1:17" ht="12.75" customHeight="1">
      <c r="A144" s="12"/>
      <c r="B144" s="19" t="s">
        <v>24</v>
      </c>
      <c r="C144" s="16">
        <v>2526</v>
      </c>
      <c r="D144" s="16">
        <v>1095</v>
      </c>
      <c r="E144" s="16">
        <v>1836</v>
      </c>
      <c r="F144" s="17">
        <v>5457</v>
      </c>
      <c r="G144" s="16">
        <v>132</v>
      </c>
      <c r="H144" s="16">
        <v>322</v>
      </c>
      <c r="I144" s="27">
        <v>757.8</v>
      </c>
      <c r="J144" s="27">
        <v>3225.3</v>
      </c>
      <c r="K144" s="27">
        <v>1473.9</v>
      </c>
      <c r="L144" s="28">
        <v>5457</v>
      </c>
      <c r="M144" s="16">
        <v>1.4</v>
      </c>
      <c r="N144" s="16">
        <v>5.1</v>
      </c>
      <c r="O144" s="16">
        <v>2</v>
      </c>
      <c r="P144" s="17">
        <v>8.5</v>
      </c>
      <c r="Q144" s="16">
        <v>0.2</v>
      </c>
    </row>
    <row r="145" spans="1:17" ht="12.75" customHeight="1">
      <c r="A145" s="12"/>
      <c r="B145" s="20" t="s">
        <v>97</v>
      </c>
      <c r="C145" s="21">
        <f aca="true" t="shared" si="67" ref="C145:Q145">SUBTOTAL(109,C146)</f>
        <v>1926</v>
      </c>
      <c r="D145" s="21">
        <f t="shared" si="67"/>
        <v>388</v>
      </c>
      <c r="E145" s="21">
        <f t="shared" si="67"/>
        <v>1250</v>
      </c>
      <c r="F145" s="17">
        <f t="shared" si="67"/>
        <v>3564</v>
      </c>
      <c r="G145" s="21">
        <f t="shared" si="67"/>
        <v>0</v>
      </c>
      <c r="H145" s="21">
        <f t="shared" si="67"/>
        <v>157</v>
      </c>
      <c r="I145" s="29">
        <f t="shared" si="67"/>
        <v>577.8</v>
      </c>
      <c r="J145" s="29">
        <f t="shared" si="67"/>
        <v>2104.28</v>
      </c>
      <c r="K145" s="29">
        <f t="shared" si="67"/>
        <v>881.92</v>
      </c>
      <c r="L145" s="28">
        <f t="shared" si="67"/>
        <v>3564</v>
      </c>
      <c r="M145" s="21">
        <f t="shared" si="67"/>
        <v>1.1</v>
      </c>
      <c r="N145" s="21">
        <f t="shared" si="67"/>
        <v>3.3</v>
      </c>
      <c r="O145" s="21">
        <f t="shared" si="67"/>
        <v>1.2</v>
      </c>
      <c r="P145" s="17">
        <f t="shared" si="67"/>
        <v>5.6000000000000005</v>
      </c>
      <c r="Q145" s="21">
        <f t="shared" si="67"/>
        <v>0</v>
      </c>
    </row>
    <row r="146" spans="1:17" ht="12.75" customHeight="1">
      <c r="A146" s="12"/>
      <c r="B146" s="19" t="s">
        <v>24</v>
      </c>
      <c r="C146" s="16">
        <v>1926</v>
      </c>
      <c r="D146" s="16">
        <v>388</v>
      </c>
      <c r="E146" s="16">
        <v>1250</v>
      </c>
      <c r="F146" s="17">
        <v>3564</v>
      </c>
      <c r="G146" s="16">
        <v>0</v>
      </c>
      <c r="H146" s="16">
        <v>157</v>
      </c>
      <c r="I146" s="27">
        <v>577.8</v>
      </c>
      <c r="J146" s="27">
        <v>2104.28</v>
      </c>
      <c r="K146" s="27">
        <v>881.92</v>
      </c>
      <c r="L146" s="28">
        <v>3564</v>
      </c>
      <c r="M146" s="16">
        <v>1.1</v>
      </c>
      <c r="N146" s="16">
        <v>3.3</v>
      </c>
      <c r="O146" s="16">
        <v>1.2</v>
      </c>
      <c r="P146" s="17">
        <v>5.6000000000000005</v>
      </c>
      <c r="Q146" s="16">
        <v>0</v>
      </c>
    </row>
    <row r="147" spans="1:17" ht="12.75" customHeight="1">
      <c r="A147" s="12"/>
      <c r="B147" s="20" t="s">
        <v>98</v>
      </c>
      <c r="C147" s="21">
        <f aca="true" t="shared" si="68" ref="C147:Q147">SUBTOTAL(109,C148)</f>
        <v>2369</v>
      </c>
      <c r="D147" s="21">
        <f t="shared" si="68"/>
        <v>1263</v>
      </c>
      <c r="E147" s="21">
        <f t="shared" si="68"/>
        <v>1326</v>
      </c>
      <c r="F147" s="17">
        <f t="shared" si="68"/>
        <v>4958</v>
      </c>
      <c r="G147" s="21">
        <f t="shared" si="68"/>
        <v>69</v>
      </c>
      <c r="H147" s="21">
        <f t="shared" si="68"/>
        <v>1076</v>
      </c>
      <c r="I147" s="29">
        <f t="shared" si="68"/>
        <v>710.7</v>
      </c>
      <c r="J147" s="29">
        <f t="shared" si="68"/>
        <v>3022.28</v>
      </c>
      <c r="K147" s="29">
        <f t="shared" si="68"/>
        <v>1225.02</v>
      </c>
      <c r="L147" s="28">
        <f t="shared" si="68"/>
        <v>4958</v>
      </c>
      <c r="M147" s="21">
        <f t="shared" si="68"/>
        <v>1.3</v>
      </c>
      <c r="N147" s="21">
        <f t="shared" si="68"/>
        <v>4.8</v>
      </c>
      <c r="O147" s="21">
        <f t="shared" si="68"/>
        <v>1.7</v>
      </c>
      <c r="P147" s="17">
        <f t="shared" si="68"/>
        <v>7.8</v>
      </c>
      <c r="Q147" s="21">
        <f t="shared" si="68"/>
        <v>0.1</v>
      </c>
    </row>
    <row r="148" spans="1:17" ht="12.75" customHeight="1">
      <c r="A148" s="12"/>
      <c r="B148" s="19" t="s">
        <v>24</v>
      </c>
      <c r="C148" s="16">
        <v>2369</v>
      </c>
      <c r="D148" s="16">
        <v>1263</v>
      </c>
      <c r="E148" s="16">
        <v>1326</v>
      </c>
      <c r="F148" s="17">
        <v>4958</v>
      </c>
      <c r="G148" s="16">
        <v>69</v>
      </c>
      <c r="H148" s="16">
        <v>1076</v>
      </c>
      <c r="I148" s="27">
        <v>710.7</v>
      </c>
      <c r="J148" s="27">
        <v>3022.28</v>
      </c>
      <c r="K148" s="27">
        <v>1225.02</v>
      </c>
      <c r="L148" s="28">
        <v>4958</v>
      </c>
      <c r="M148" s="16">
        <v>1.3</v>
      </c>
      <c r="N148" s="16">
        <v>4.8</v>
      </c>
      <c r="O148" s="16">
        <v>1.7</v>
      </c>
      <c r="P148" s="17">
        <v>7.8</v>
      </c>
      <c r="Q148" s="16">
        <v>0.1</v>
      </c>
    </row>
    <row r="149" spans="1:17" ht="12.75" customHeight="1">
      <c r="A149" s="68" t="s">
        <v>99</v>
      </c>
      <c r="B149" s="69"/>
      <c r="C149" s="10">
        <f aca="true" t="shared" si="69" ref="C149:Q149">SUM(C125,C127,C129,C131,C133,C135,C137,C139,C141,C143,C145,C147)</f>
        <v>25653</v>
      </c>
      <c r="D149" s="10">
        <f t="shared" si="69"/>
        <v>15255</v>
      </c>
      <c r="E149" s="10">
        <f t="shared" si="69"/>
        <v>35071</v>
      </c>
      <c r="F149" s="9">
        <f t="shared" si="69"/>
        <v>75979</v>
      </c>
      <c r="G149" s="10">
        <f t="shared" si="69"/>
        <v>831</v>
      </c>
      <c r="H149" s="10">
        <f t="shared" si="69"/>
        <v>4666</v>
      </c>
      <c r="I149" s="30">
        <f t="shared" si="69"/>
        <v>7695.9</v>
      </c>
      <c r="J149" s="30">
        <f t="shared" si="69"/>
        <v>42053.8</v>
      </c>
      <c r="K149" s="30">
        <f t="shared" si="69"/>
        <v>26229.300000000003</v>
      </c>
      <c r="L149" s="31">
        <f t="shared" si="69"/>
        <v>75979</v>
      </c>
      <c r="M149" s="10">
        <f t="shared" si="69"/>
        <v>14.300000000000002</v>
      </c>
      <c r="N149" s="10">
        <f t="shared" si="69"/>
        <v>66.2</v>
      </c>
      <c r="O149" s="10">
        <f t="shared" si="69"/>
        <v>35.50000000000001</v>
      </c>
      <c r="P149" s="9">
        <f t="shared" si="69"/>
        <v>115.99999999999999</v>
      </c>
      <c r="Q149" s="10">
        <f t="shared" si="69"/>
        <v>1.3</v>
      </c>
    </row>
    <row r="150" spans="1:17" ht="12.75" customHeight="1">
      <c r="A150" s="12" t="s">
        <v>100</v>
      </c>
      <c r="B150" s="18"/>
      <c r="C150" s="13"/>
      <c r="D150" s="13"/>
      <c r="E150" s="13"/>
      <c r="F150" s="14"/>
      <c r="G150" s="13"/>
      <c r="H150" s="13"/>
      <c r="I150" s="13"/>
      <c r="J150" s="13"/>
      <c r="K150" s="13"/>
      <c r="L150" s="14"/>
      <c r="M150" s="13"/>
      <c r="N150" s="13"/>
      <c r="O150" s="13"/>
      <c r="P150" s="14"/>
      <c r="Q150" s="15"/>
    </row>
    <row r="151" spans="1:17" ht="12.75" customHeight="1">
      <c r="A151" s="12"/>
      <c r="B151" s="20" t="s">
        <v>101</v>
      </c>
      <c r="C151" s="21">
        <f aca="true" t="shared" si="70" ref="C151:Q151">SUBTOTAL(109,C152)</f>
        <v>397</v>
      </c>
      <c r="D151" s="21">
        <f t="shared" si="70"/>
        <v>2770</v>
      </c>
      <c r="E151" s="21">
        <f t="shared" si="70"/>
        <v>170</v>
      </c>
      <c r="F151" s="17">
        <f t="shared" si="70"/>
        <v>3337</v>
      </c>
      <c r="G151" s="21">
        <f t="shared" si="70"/>
        <v>231</v>
      </c>
      <c r="H151" s="21">
        <f t="shared" si="70"/>
        <v>1460</v>
      </c>
      <c r="I151" s="29">
        <f t="shared" si="70"/>
        <v>119.1</v>
      </c>
      <c r="J151" s="29">
        <f t="shared" si="70"/>
        <v>2174.1</v>
      </c>
      <c r="K151" s="29">
        <f t="shared" si="70"/>
        <v>1043.8</v>
      </c>
      <c r="L151" s="28">
        <f t="shared" si="70"/>
        <v>3337</v>
      </c>
      <c r="M151" s="21">
        <f t="shared" si="70"/>
        <v>0.2</v>
      </c>
      <c r="N151" s="21">
        <f t="shared" si="70"/>
        <v>3.4</v>
      </c>
      <c r="O151" s="21">
        <f t="shared" si="70"/>
        <v>1.4</v>
      </c>
      <c r="P151" s="17">
        <f t="shared" si="70"/>
        <v>5</v>
      </c>
      <c r="Q151" s="21">
        <f t="shared" si="70"/>
        <v>0.4</v>
      </c>
    </row>
    <row r="152" spans="1:17" ht="12.75" customHeight="1">
      <c r="A152" s="12"/>
      <c r="B152" s="19" t="s">
        <v>24</v>
      </c>
      <c r="C152" s="16">
        <v>397</v>
      </c>
      <c r="D152" s="16">
        <v>2770</v>
      </c>
      <c r="E152" s="16">
        <v>170</v>
      </c>
      <c r="F152" s="17">
        <v>3337</v>
      </c>
      <c r="G152" s="16">
        <v>231</v>
      </c>
      <c r="H152" s="16">
        <v>1460</v>
      </c>
      <c r="I152" s="27">
        <v>119.1</v>
      </c>
      <c r="J152" s="27">
        <v>2174.1</v>
      </c>
      <c r="K152" s="27">
        <v>1043.8</v>
      </c>
      <c r="L152" s="28">
        <v>3337</v>
      </c>
      <c r="M152" s="16">
        <v>0.2</v>
      </c>
      <c r="N152" s="16">
        <v>3.4</v>
      </c>
      <c r="O152" s="16">
        <v>1.4</v>
      </c>
      <c r="P152" s="17">
        <v>5</v>
      </c>
      <c r="Q152" s="16">
        <v>0.4</v>
      </c>
    </row>
    <row r="153" spans="1:17" ht="12.75" customHeight="1">
      <c r="A153" s="68" t="s">
        <v>102</v>
      </c>
      <c r="B153" s="69"/>
      <c r="C153" s="10">
        <f aca="true" t="shared" si="71" ref="C153:Q153">SUM(C151)</f>
        <v>397</v>
      </c>
      <c r="D153" s="10">
        <f t="shared" si="71"/>
        <v>2770</v>
      </c>
      <c r="E153" s="10">
        <f t="shared" si="71"/>
        <v>170</v>
      </c>
      <c r="F153" s="9">
        <f t="shared" si="71"/>
        <v>3337</v>
      </c>
      <c r="G153" s="10">
        <f t="shared" si="71"/>
        <v>231</v>
      </c>
      <c r="H153" s="10">
        <f t="shared" si="71"/>
        <v>1460</v>
      </c>
      <c r="I153" s="30">
        <f t="shared" si="71"/>
        <v>119.1</v>
      </c>
      <c r="J153" s="30">
        <f t="shared" si="71"/>
        <v>2174.1</v>
      </c>
      <c r="K153" s="30">
        <f t="shared" si="71"/>
        <v>1043.8</v>
      </c>
      <c r="L153" s="31">
        <f t="shared" si="71"/>
        <v>3337</v>
      </c>
      <c r="M153" s="10">
        <f t="shared" si="71"/>
        <v>0.2</v>
      </c>
      <c r="N153" s="10">
        <f t="shared" si="71"/>
        <v>3.4</v>
      </c>
      <c r="O153" s="10">
        <f t="shared" si="71"/>
        <v>1.4</v>
      </c>
      <c r="P153" s="9">
        <f t="shared" si="71"/>
        <v>5</v>
      </c>
      <c r="Q153" s="10">
        <f t="shared" si="71"/>
        <v>0.4</v>
      </c>
    </row>
    <row r="154" spans="1:17" ht="12.75" customHeight="1">
      <c r="A154" s="12" t="s">
        <v>103</v>
      </c>
      <c r="B154" s="18"/>
      <c r="C154" s="13"/>
      <c r="D154" s="13"/>
      <c r="E154" s="13"/>
      <c r="F154" s="14"/>
      <c r="G154" s="13"/>
      <c r="H154" s="13"/>
      <c r="I154" s="13"/>
      <c r="J154" s="13"/>
      <c r="K154" s="13"/>
      <c r="L154" s="14"/>
      <c r="M154" s="13"/>
      <c r="N154" s="13"/>
      <c r="O154" s="13"/>
      <c r="P154" s="14"/>
      <c r="Q154" s="15"/>
    </row>
    <row r="155" spans="1:17" ht="12.75" customHeight="1">
      <c r="A155" s="12"/>
      <c r="B155" s="20" t="s">
        <v>104</v>
      </c>
      <c r="C155" s="21">
        <f aca="true" t="shared" si="72" ref="C155:Q155">SUBTOTAL(109,C156)</f>
        <v>4578</v>
      </c>
      <c r="D155" s="21">
        <f t="shared" si="72"/>
        <v>9</v>
      </c>
      <c r="E155" s="21">
        <f t="shared" si="72"/>
        <v>10176</v>
      </c>
      <c r="F155" s="17">
        <f t="shared" si="72"/>
        <v>14763</v>
      </c>
      <c r="G155" s="21">
        <f t="shared" si="72"/>
        <v>370</v>
      </c>
      <c r="H155" s="21">
        <f t="shared" si="72"/>
        <v>0</v>
      </c>
      <c r="I155" s="29">
        <f t="shared" si="72"/>
        <v>1373.4</v>
      </c>
      <c r="J155" s="29">
        <f t="shared" si="72"/>
        <v>7280.94</v>
      </c>
      <c r="K155" s="29">
        <f t="shared" si="72"/>
        <v>6108.66</v>
      </c>
      <c r="L155" s="28">
        <f t="shared" si="72"/>
        <v>14763</v>
      </c>
      <c r="M155" s="21">
        <f t="shared" si="72"/>
        <v>2.5</v>
      </c>
      <c r="N155" s="21">
        <f t="shared" si="72"/>
        <v>11.4</v>
      </c>
      <c r="O155" s="21">
        <f t="shared" si="72"/>
        <v>8.3</v>
      </c>
      <c r="P155" s="17">
        <f t="shared" si="72"/>
        <v>22.200000000000003</v>
      </c>
      <c r="Q155" s="21">
        <f t="shared" si="72"/>
        <v>0.6</v>
      </c>
    </row>
    <row r="156" spans="1:17" ht="12.75" customHeight="1">
      <c r="A156" s="12"/>
      <c r="B156" s="19" t="s">
        <v>24</v>
      </c>
      <c r="C156" s="16">
        <v>4578</v>
      </c>
      <c r="D156" s="16">
        <v>9</v>
      </c>
      <c r="E156" s="16">
        <v>10176</v>
      </c>
      <c r="F156" s="17">
        <v>14763</v>
      </c>
      <c r="G156" s="16">
        <v>370</v>
      </c>
      <c r="H156" s="16">
        <v>0</v>
      </c>
      <c r="I156" s="27">
        <v>1373.4</v>
      </c>
      <c r="J156" s="27">
        <v>7280.94</v>
      </c>
      <c r="K156" s="27">
        <v>6108.66</v>
      </c>
      <c r="L156" s="28">
        <v>14763</v>
      </c>
      <c r="M156" s="16">
        <v>2.5</v>
      </c>
      <c r="N156" s="16">
        <v>11.4</v>
      </c>
      <c r="O156" s="16">
        <v>8.3</v>
      </c>
      <c r="P156" s="17">
        <v>22.200000000000003</v>
      </c>
      <c r="Q156" s="16">
        <v>0.6</v>
      </c>
    </row>
    <row r="157" spans="1:17" ht="12.75" customHeight="1">
      <c r="A157" s="12"/>
      <c r="B157" s="20" t="s">
        <v>105</v>
      </c>
      <c r="C157" s="21">
        <f aca="true" t="shared" si="73" ref="C157:Q157">SUBTOTAL(109,C158)</f>
        <v>6317</v>
      </c>
      <c r="D157" s="21">
        <f t="shared" si="73"/>
        <v>648</v>
      </c>
      <c r="E157" s="21">
        <f t="shared" si="73"/>
        <v>8153</v>
      </c>
      <c r="F157" s="17">
        <f t="shared" si="73"/>
        <v>15118</v>
      </c>
      <c r="G157" s="21">
        <f t="shared" si="73"/>
        <v>71</v>
      </c>
      <c r="H157" s="21">
        <f t="shared" si="73"/>
        <v>2456</v>
      </c>
      <c r="I157" s="29">
        <f t="shared" si="73"/>
        <v>1895.1</v>
      </c>
      <c r="J157" s="29">
        <f t="shared" si="73"/>
        <v>8110.78</v>
      </c>
      <c r="K157" s="29">
        <f t="shared" si="73"/>
        <v>5112.12</v>
      </c>
      <c r="L157" s="28">
        <f t="shared" si="73"/>
        <v>15118</v>
      </c>
      <c r="M157" s="21">
        <f t="shared" si="73"/>
        <v>3.5</v>
      </c>
      <c r="N157" s="21">
        <f t="shared" si="73"/>
        <v>12.7</v>
      </c>
      <c r="O157" s="21">
        <f t="shared" si="73"/>
        <v>6.9</v>
      </c>
      <c r="P157" s="17">
        <f t="shared" si="73"/>
        <v>23.1</v>
      </c>
      <c r="Q157" s="21">
        <f t="shared" si="73"/>
        <v>0.1</v>
      </c>
    </row>
    <row r="158" spans="1:17" ht="12.75" customHeight="1">
      <c r="A158" s="12"/>
      <c r="B158" s="19" t="s">
        <v>24</v>
      </c>
      <c r="C158" s="16">
        <v>6317</v>
      </c>
      <c r="D158" s="16">
        <v>648</v>
      </c>
      <c r="E158" s="16">
        <v>8153</v>
      </c>
      <c r="F158" s="17">
        <v>15118</v>
      </c>
      <c r="G158" s="16">
        <v>71</v>
      </c>
      <c r="H158" s="16">
        <v>2456</v>
      </c>
      <c r="I158" s="27">
        <v>1895.1</v>
      </c>
      <c r="J158" s="27">
        <v>8110.78</v>
      </c>
      <c r="K158" s="27">
        <v>5112.12</v>
      </c>
      <c r="L158" s="28">
        <v>15118</v>
      </c>
      <c r="M158" s="16">
        <v>3.5</v>
      </c>
      <c r="N158" s="16">
        <v>12.7</v>
      </c>
      <c r="O158" s="16">
        <v>6.9</v>
      </c>
      <c r="P158" s="17">
        <v>23.1</v>
      </c>
      <c r="Q158" s="16">
        <v>0.1</v>
      </c>
    </row>
    <row r="159" spans="1:17" ht="12.75" customHeight="1">
      <c r="A159" s="12"/>
      <c r="B159" s="20" t="s">
        <v>106</v>
      </c>
      <c r="C159" s="21">
        <f aca="true" t="shared" si="74" ref="C159:Q159">SUBTOTAL(109,C160)</f>
        <v>1695</v>
      </c>
      <c r="D159" s="21">
        <f t="shared" si="74"/>
        <v>558</v>
      </c>
      <c r="E159" s="21">
        <f t="shared" si="74"/>
        <v>1019</v>
      </c>
      <c r="F159" s="17">
        <f t="shared" si="74"/>
        <v>3272</v>
      </c>
      <c r="G159" s="21">
        <f t="shared" si="74"/>
        <v>61</v>
      </c>
      <c r="H159" s="21">
        <f t="shared" si="74"/>
        <v>56</v>
      </c>
      <c r="I159" s="29">
        <f t="shared" si="74"/>
        <v>508.5</v>
      </c>
      <c r="J159" s="29">
        <f t="shared" si="74"/>
        <v>1962.38</v>
      </c>
      <c r="K159" s="29">
        <f t="shared" si="74"/>
        <v>801.12</v>
      </c>
      <c r="L159" s="28">
        <f t="shared" si="74"/>
        <v>3272</v>
      </c>
      <c r="M159" s="21">
        <f t="shared" si="74"/>
        <v>1</v>
      </c>
      <c r="N159" s="21">
        <f t="shared" si="74"/>
        <v>3.1</v>
      </c>
      <c r="O159" s="21">
        <f t="shared" si="74"/>
        <v>1.1</v>
      </c>
      <c r="P159" s="17">
        <f t="shared" si="74"/>
        <v>5.199999999999999</v>
      </c>
      <c r="Q159" s="21">
        <f t="shared" si="74"/>
        <v>0.1</v>
      </c>
    </row>
    <row r="160" spans="1:17" ht="12.75" customHeight="1">
      <c r="A160" s="12"/>
      <c r="B160" s="19" t="s">
        <v>24</v>
      </c>
      <c r="C160" s="16">
        <v>1695</v>
      </c>
      <c r="D160" s="16">
        <v>558</v>
      </c>
      <c r="E160" s="16">
        <v>1019</v>
      </c>
      <c r="F160" s="17">
        <v>3272</v>
      </c>
      <c r="G160" s="16">
        <v>61</v>
      </c>
      <c r="H160" s="16">
        <v>56</v>
      </c>
      <c r="I160" s="27">
        <v>508.5</v>
      </c>
      <c r="J160" s="27">
        <v>1962.38</v>
      </c>
      <c r="K160" s="27">
        <v>801.12</v>
      </c>
      <c r="L160" s="28">
        <v>3272</v>
      </c>
      <c r="M160" s="16">
        <v>1</v>
      </c>
      <c r="N160" s="16">
        <v>3.1</v>
      </c>
      <c r="O160" s="16">
        <v>1.1</v>
      </c>
      <c r="P160" s="17">
        <v>5.199999999999999</v>
      </c>
      <c r="Q160" s="16">
        <v>0.1</v>
      </c>
    </row>
    <row r="161" spans="1:17" ht="12.75" customHeight="1">
      <c r="A161" s="12"/>
      <c r="B161" s="20" t="s">
        <v>107</v>
      </c>
      <c r="C161" s="21">
        <f aca="true" t="shared" si="75" ref="C161:Q161">SUBTOTAL(109,C162)</f>
        <v>334</v>
      </c>
      <c r="D161" s="21">
        <f t="shared" si="75"/>
        <v>278</v>
      </c>
      <c r="E161" s="21">
        <f t="shared" si="75"/>
        <v>7114</v>
      </c>
      <c r="F161" s="17">
        <f t="shared" si="75"/>
        <v>7726</v>
      </c>
      <c r="G161" s="21">
        <f t="shared" si="75"/>
        <v>0</v>
      </c>
      <c r="H161" s="21">
        <f t="shared" si="75"/>
        <v>0</v>
      </c>
      <c r="I161" s="29">
        <f t="shared" si="75"/>
        <v>100.2</v>
      </c>
      <c r="J161" s="29">
        <f t="shared" si="75"/>
        <v>3262.88</v>
      </c>
      <c r="K161" s="29">
        <f t="shared" si="75"/>
        <v>4362.92</v>
      </c>
      <c r="L161" s="28">
        <f t="shared" si="75"/>
        <v>7726</v>
      </c>
      <c r="M161" s="21">
        <f t="shared" si="75"/>
        <v>0.2</v>
      </c>
      <c r="N161" s="21">
        <f t="shared" si="75"/>
        <v>5</v>
      </c>
      <c r="O161" s="21">
        <f t="shared" si="75"/>
        <v>5.8</v>
      </c>
      <c r="P161" s="17">
        <f t="shared" si="75"/>
        <v>11</v>
      </c>
      <c r="Q161" s="21">
        <f t="shared" si="75"/>
        <v>0</v>
      </c>
    </row>
    <row r="162" spans="1:17" ht="12.75" customHeight="1">
      <c r="A162" s="12"/>
      <c r="B162" s="19" t="s">
        <v>24</v>
      </c>
      <c r="C162" s="16">
        <v>334</v>
      </c>
      <c r="D162" s="16">
        <v>278</v>
      </c>
      <c r="E162" s="16">
        <v>7114</v>
      </c>
      <c r="F162" s="17">
        <v>7726</v>
      </c>
      <c r="G162" s="16">
        <v>0</v>
      </c>
      <c r="H162" s="16">
        <v>0</v>
      </c>
      <c r="I162" s="27">
        <v>100.2</v>
      </c>
      <c r="J162" s="27">
        <v>3262.88</v>
      </c>
      <c r="K162" s="27">
        <v>4362.92</v>
      </c>
      <c r="L162" s="28">
        <v>7726</v>
      </c>
      <c r="M162" s="16">
        <v>0.2</v>
      </c>
      <c r="N162" s="16">
        <v>5</v>
      </c>
      <c r="O162" s="16">
        <v>5.8</v>
      </c>
      <c r="P162" s="17">
        <v>11</v>
      </c>
      <c r="Q162" s="16">
        <v>0</v>
      </c>
    </row>
    <row r="163" spans="1:17" ht="12.75" customHeight="1">
      <c r="A163" s="12"/>
      <c r="B163" s="20" t="s">
        <v>108</v>
      </c>
      <c r="C163" s="21">
        <f aca="true" t="shared" si="76" ref="C163:Q163">SUBTOTAL(109,C164)</f>
        <v>6703</v>
      </c>
      <c r="D163" s="21">
        <f t="shared" si="76"/>
        <v>1505</v>
      </c>
      <c r="E163" s="21">
        <f t="shared" si="76"/>
        <v>14483</v>
      </c>
      <c r="F163" s="17">
        <f t="shared" si="76"/>
        <v>22691</v>
      </c>
      <c r="G163" s="21">
        <f t="shared" si="76"/>
        <v>295</v>
      </c>
      <c r="H163" s="21">
        <f t="shared" si="76"/>
        <v>2667</v>
      </c>
      <c r="I163" s="29">
        <f t="shared" si="76"/>
        <v>2010.9</v>
      </c>
      <c r="J163" s="29">
        <f t="shared" si="76"/>
        <v>11478.6</v>
      </c>
      <c r="K163" s="29">
        <f t="shared" si="76"/>
        <v>9201.5</v>
      </c>
      <c r="L163" s="28">
        <f t="shared" si="76"/>
        <v>22691</v>
      </c>
      <c r="M163" s="21">
        <f t="shared" si="76"/>
        <v>3.7</v>
      </c>
      <c r="N163" s="21">
        <f t="shared" si="76"/>
        <v>17.9</v>
      </c>
      <c r="O163" s="21">
        <f t="shared" si="76"/>
        <v>12.4</v>
      </c>
      <c r="P163" s="17">
        <f t="shared" si="76"/>
        <v>34</v>
      </c>
      <c r="Q163" s="21">
        <f t="shared" si="76"/>
        <v>0.5</v>
      </c>
    </row>
    <row r="164" spans="1:17" ht="12.75" customHeight="1">
      <c r="A164" s="12"/>
      <c r="B164" s="19" t="s">
        <v>24</v>
      </c>
      <c r="C164" s="16">
        <v>6703</v>
      </c>
      <c r="D164" s="16">
        <v>1505</v>
      </c>
      <c r="E164" s="16">
        <v>14483</v>
      </c>
      <c r="F164" s="17">
        <v>22691</v>
      </c>
      <c r="G164" s="16">
        <v>295</v>
      </c>
      <c r="H164" s="16">
        <v>2667</v>
      </c>
      <c r="I164" s="27">
        <v>2010.9</v>
      </c>
      <c r="J164" s="27">
        <v>11478.6</v>
      </c>
      <c r="K164" s="27">
        <v>9201.5</v>
      </c>
      <c r="L164" s="28">
        <v>22691</v>
      </c>
      <c r="M164" s="16">
        <v>3.7</v>
      </c>
      <c r="N164" s="16">
        <v>17.9</v>
      </c>
      <c r="O164" s="16">
        <v>12.4</v>
      </c>
      <c r="P164" s="17">
        <v>34</v>
      </c>
      <c r="Q164" s="16">
        <v>0.5</v>
      </c>
    </row>
    <row r="165" spans="1:17" ht="12.75" customHeight="1">
      <c r="A165" s="12"/>
      <c r="B165" s="20" t="s">
        <v>109</v>
      </c>
      <c r="C165" s="21">
        <f aca="true" t="shared" si="77" ref="C165:Q165">SUBTOTAL(109,C166)</f>
        <v>2653</v>
      </c>
      <c r="D165" s="21">
        <f t="shared" si="77"/>
        <v>1123</v>
      </c>
      <c r="E165" s="21">
        <f t="shared" si="77"/>
        <v>3462</v>
      </c>
      <c r="F165" s="17">
        <f t="shared" si="77"/>
        <v>7238</v>
      </c>
      <c r="G165" s="21">
        <f t="shared" si="77"/>
        <v>65</v>
      </c>
      <c r="H165" s="21">
        <f t="shared" si="77"/>
        <v>492</v>
      </c>
      <c r="I165" s="29">
        <f t="shared" si="77"/>
        <v>795.9</v>
      </c>
      <c r="J165" s="29">
        <f t="shared" si="77"/>
        <v>3983.08</v>
      </c>
      <c r="K165" s="29">
        <f t="shared" si="77"/>
        <v>2459.02</v>
      </c>
      <c r="L165" s="28">
        <f t="shared" si="77"/>
        <v>7238</v>
      </c>
      <c r="M165" s="21">
        <f t="shared" si="77"/>
        <v>1.5</v>
      </c>
      <c r="N165" s="21">
        <f t="shared" si="77"/>
        <v>6.3</v>
      </c>
      <c r="O165" s="21">
        <f t="shared" si="77"/>
        <v>3.4</v>
      </c>
      <c r="P165" s="17">
        <f t="shared" si="77"/>
        <v>11.2</v>
      </c>
      <c r="Q165" s="21">
        <f t="shared" si="77"/>
        <v>0.1</v>
      </c>
    </row>
    <row r="166" spans="1:17" ht="12.75" customHeight="1">
      <c r="A166" s="12"/>
      <c r="B166" s="19" t="s">
        <v>24</v>
      </c>
      <c r="C166" s="16">
        <v>2653</v>
      </c>
      <c r="D166" s="16">
        <v>1123</v>
      </c>
      <c r="E166" s="16">
        <v>3462</v>
      </c>
      <c r="F166" s="17">
        <v>7238</v>
      </c>
      <c r="G166" s="16">
        <v>65</v>
      </c>
      <c r="H166" s="16">
        <v>492</v>
      </c>
      <c r="I166" s="27">
        <v>795.9</v>
      </c>
      <c r="J166" s="27">
        <v>3983.08</v>
      </c>
      <c r="K166" s="27">
        <v>2459.02</v>
      </c>
      <c r="L166" s="28">
        <v>7238</v>
      </c>
      <c r="M166" s="16">
        <v>1.5</v>
      </c>
      <c r="N166" s="16">
        <v>6.3</v>
      </c>
      <c r="O166" s="16">
        <v>3.4</v>
      </c>
      <c r="P166" s="17">
        <v>11.2</v>
      </c>
      <c r="Q166" s="16">
        <v>0.1</v>
      </c>
    </row>
    <row r="167" spans="1:17" ht="12.75" customHeight="1">
      <c r="A167" s="12"/>
      <c r="B167" s="20" t="s">
        <v>110</v>
      </c>
      <c r="C167" s="21">
        <f aca="true" t="shared" si="78" ref="C167:Q167">SUBTOTAL(109,C168)</f>
        <v>3835</v>
      </c>
      <c r="D167" s="21">
        <f t="shared" si="78"/>
        <v>244</v>
      </c>
      <c r="E167" s="21">
        <f t="shared" si="78"/>
        <v>9794</v>
      </c>
      <c r="F167" s="17">
        <f t="shared" si="78"/>
        <v>13873</v>
      </c>
      <c r="G167" s="21">
        <f t="shared" si="78"/>
        <v>0</v>
      </c>
      <c r="H167" s="21">
        <f t="shared" si="78"/>
        <v>0</v>
      </c>
      <c r="I167" s="29">
        <f t="shared" si="78"/>
        <v>1150.5</v>
      </c>
      <c r="J167" s="29">
        <f t="shared" si="78"/>
        <v>6763.14</v>
      </c>
      <c r="K167" s="29">
        <f t="shared" si="78"/>
        <v>5959.36</v>
      </c>
      <c r="L167" s="28">
        <f t="shared" si="78"/>
        <v>13873</v>
      </c>
      <c r="M167" s="21">
        <f t="shared" si="78"/>
        <v>2.1</v>
      </c>
      <c r="N167" s="21">
        <f t="shared" si="78"/>
        <v>10.6</v>
      </c>
      <c r="O167" s="21">
        <f t="shared" si="78"/>
        <v>8.1</v>
      </c>
      <c r="P167" s="17">
        <f t="shared" si="78"/>
        <v>20.799999999999997</v>
      </c>
      <c r="Q167" s="21">
        <f t="shared" si="78"/>
        <v>0</v>
      </c>
    </row>
    <row r="168" spans="1:17" ht="12.75" customHeight="1">
      <c r="A168" s="12"/>
      <c r="B168" s="19" t="s">
        <v>24</v>
      </c>
      <c r="C168" s="16">
        <v>3835</v>
      </c>
      <c r="D168" s="16">
        <v>244</v>
      </c>
      <c r="E168" s="16">
        <v>9794</v>
      </c>
      <c r="F168" s="17">
        <v>13873</v>
      </c>
      <c r="G168" s="16">
        <v>0</v>
      </c>
      <c r="H168" s="16">
        <v>0</v>
      </c>
      <c r="I168" s="27">
        <v>1150.5</v>
      </c>
      <c r="J168" s="27">
        <v>6763.14</v>
      </c>
      <c r="K168" s="27">
        <v>5959.36</v>
      </c>
      <c r="L168" s="28">
        <v>13873</v>
      </c>
      <c r="M168" s="16">
        <v>2.1</v>
      </c>
      <c r="N168" s="16">
        <v>10.6</v>
      </c>
      <c r="O168" s="16">
        <v>8.1</v>
      </c>
      <c r="P168" s="17">
        <v>20.799999999999997</v>
      </c>
      <c r="Q168" s="16">
        <v>0</v>
      </c>
    </row>
    <row r="169" spans="1:17" ht="12.75" customHeight="1">
      <c r="A169" s="12"/>
      <c r="B169" s="20" t="s">
        <v>111</v>
      </c>
      <c r="C169" s="21">
        <f aca="true" t="shared" si="79" ref="C169:Q169">SUBTOTAL(109,C170)</f>
        <v>2190</v>
      </c>
      <c r="D169" s="21">
        <f t="shared" si="79"/>
        <v>1493</v>
      </c>
      <c r="E169" s="21">
        <f t="shared" si="79"/>
        <v>2154</v>
      </c>
      <c r="F169" s="17">
        <f t="shared" si="79"/>
        <v>5837</v>
      </c>
      <c r="G169" s="21">
        <f t="shared" si="79"/>
        <v>0</v>
      </c>
      <c r="H169" s="21">
        <f t="shared" si="79"/>
        <v>282</v>
      </c>
      <c r="I169" s="29">
        <f t="shared" si="79"/>
        <v>657</v>
      </c>
      <c r="J169" s="29">
        <f t="shared" si="79"/>
        <v>3379.98</v>
      </c>
      <c r="K169" s="29">
        <f t="shared" si="79"/>
        <v>1800.02</v>
      </c>
      <c r="L169" s="28">
        <f t="shared" si="79"/>
        <v>5837</v>
      </c>
      <c r="M169" s="21">
        <f t="shared" si="79"/>
        <v>1.2</v>
      </c>
      <c r="N169" s="21">
        <f t="shared" si="79"/>
        <v>5.4</v>
      </c>
      <c r="O169" s="21">
        <f t="shared" si="79"/>
        <v>2.5</v>
      </c>
      <c r="P169" s="17">
        <f t="shared" si="79"/>
        <v>9.100000000000001</v>
      </c>
      <c r="Q169" s="21">
        <f t="shared" si="79"/>
        <v>0</v>
      </c>
    </row>
    <row r="170" spans="1:17" ht="12.75" customHeight="1">
      <c r="A170" s="12"/>
      <c r="B170" s="19" t="s">
        <v>24</v>
      </c>
      <c r="C170" s="16">
        <v>2190</v>
      </c>
      <c r="D170" s="16">
        <v>1493</v>
      </c>
      <c r="E170" s="16">
        <v>2154</v>
      </c>
      <c r="F170" s="17">
        <v>5837</v>
      </c>
      <c r="G170" s="16">
        <v>0</v>
      </c>
      <c r="H170" s="16">
        <v>282</v>
      </c>
      <c r="I170" s="27">
        <v>657</v>
      </c>
      <c r="J170" s="27">
        <v>3379.98</v>
      </c>
      <c r="K170" s="27">
        <v>1800.02</v>
      </c>
      <c r="L170" s="28">
        <v>5837</v>
      </c>
      <c r="M170" s="16">
        <v>1.2</v>
      </c>
      <c r="N170" s="16">
        <v>5.4</v>
      </c>
      <c r="O170" s="16">
        <v>2.5</v>
      </c>
      <c r="P170" s="17">
        <v>9.100000000000001</v>
      </c>
      <c r="Q170" s="16">
        <v>0</v>
      </c>
    </row>
    <row r="171" spans="1:17" ht="12.75" customHeight="1">
      <c r="A171" s="12"/>
      <c r="B171" s="20" t="s">
        <v>112</v>
      </c>
      <c r="C171" s="21">
        <f aca="true" t="shared" si="80" ref="C171:Q171">SUBTOTAL(109,C172)</f>
        <v>4475</v>
      </c>
      <c r="D171" s="21">
        <f t="shared" si="80"/>
        <v>4082</v>
      </c>
      <c r="E171" s="21">
        <f t="shared" si="80"/>
        <v>4420</v>
      </c>
      <c r="F171" s="17">
        <f t="shared" si="80"/>
        <v>12977</v>
      </c>
      <c r="G171" s="21">
        <f t="shared" si="80"/>
        <v>62</v>
      </c>
      <c r="H171" s="21">
        <f t="shared" si="80"/>
        <v>976</v>
      </c>
      <c r="I171" s="29">
        <f t="shared" si="80"/>
        <v>1342.5</v>
      </c>
      <c r="J171" s="29">
        <f t="shared" si="80"/>
        <v>7594.62</v>
      </c>
      <c r="K171" s="29">
        <f t="shared" si="80"/>
        <v>4039.88</v>
      </c>
      <c r="L171" s="28">
        <f t="shared" si="80"/>
        <v>12977</v>
      </c>
      <c r="M171" s="21">
        <f t="shared" si="80"/>
        <v>2.5</v>
      </c>
      <c r="N171" s="21">
        <f t="shared" si="80"/>
        <v>12.1</v>
      </c>
      <c r="O171" s="21">
        <f t="shared" si="80"/>
        <v>5.5</v>
      </c>
      <c r="P171" s="17">
        <f t="shared" si="80"/>
        <v>20.1</v>
      </c>
      <c r="Q171" s="21">
        <f t="shared" si="80"/>
        <v>0.1</v>
      </c>
    </row>
    <row r="172" spans="1:17" ht="12.75" customHeight="1">
      <c r="A172" s="12"/>
      <c r="B172" s="19" t="s">
        <v>24</v>
      </c>
      <c r="C172" s="16">
        <v>4475</v>
      </c>
      <c r="D172" s="16">
        <v>4082</v>
      </c>
      <c r="E172" s="16">
        <v>4420</v>
      </c>
      <c r="F172" s="17">
        <v>12977</v>
      </c>
      <c r="G172" s="16">
        <v>62</v>
      </c>
      <c r="H172" s="16">
        <v>976</v>
      </c>
      <c r="I172" s="27">
        <v>1342.5</v>
      </c>
      <c r="J172" s="27">
        <v>7594.62</v>
      </c>
      <c r="K172" s="27">
        <v>4039.88</v>
      </c>
      <c r="L172" s="28">
        <v>12977</v>
      </c>
      <c r="M172" s="16">
        <v>2.5</v>
      </c>
      <c r="N172" s="16">
        <v>12.1</v>
      </c>
      <c r="O172" s="16">
        <v>5.5</v>
      </c>
      <c r="P172" s="17">
        <v>20.1</v>
      </c>
      <c r="Q172" s="16">
        <v>0.1</v>
      </c>
    </row>
    <row r="173" spans="1:17" ht="12.75" customHeight="1">
      <c r="A173" s="12"/>
      <c r="B173" s="20" t="s">
        <v>113</v>
      </c>
      <c r="C173" s="21">
        <f aca="true" t="shared" si="81" ref="C173:Q173">SUBTOTAL(109,C174)</f>
        <v>3373</v>
      </c>
      <c r="D173" s="21">
        <f t="shared" si="81"/>
        <v>1498</v>
      </c>
      <c r="E173" s="21">
        <f t="shared" si="81"/>
        <v>5815</v>
      </c>
      <c r="F173" s="17">
        <f t="shared" si="81"/>
        <v>10686</v>
      </c>
      <c r="G173" s="21">
        <f t="shared" si="81"/>
        <v>0</v>
      </c>
      <c r="H173" s="21">
        <f t="shared" si="81"/>
        <v>288</v>
      </c>
      <c r="I173" s="29">
        <f t="shared" si="81"/>
        <v>1011.9</v>
      </c>
      <c r="J173" s="29">
        <f t="shared" si="81"/>
        <v>5675.78</v>
      </c>
      <c r="K173" s="29">
        <f t="shared" si="81"/>
        <v>3998.32</v>
      </c>
      <c r="L173" s="28">
        <f t="shared" si="81"/>
        <v>10686</v>
      </c>
      <c r="M173" s="21">
        <f t="shared" si="81"/>
        <v>1.9</v>
      </c>
      <c r="N173" s="21">
        <f t="shared" si="81"/>
        <v>9</v>
      </c>
      <c r="O173" s="21">
        <f t="shared" si="81"/>
        <v>5.5</v>
      </c>
      <c r="P173" s="17">
        <f t="shared" si="81"/>
        <v>16.4</v>
      </c>
      <c r="Q173" s="21">
        <f t="shared" si="81"/>
        <v>0</v>
      </c>
    </row>
    <row r="174" spans="1:17" ht="12.75" customHeight="1">
      <c r="A174" s="12"/>
      <c r="B174" s="19" t="s">
        <v>24</v>
      </c>
      <c r="C174" s="16">
        <v>3373</v>
      </c>
      <c r="D174" s="16">
        <v>1498</v>
      </c>
      <c r="E174" s="16">
        <v>5815</v>
      </c>
      <c r="F174" s="17">
        <v>10686</v>
      </c>
      <c r="G174" s="16">
        <v>0</v>
      </c>
      <c r="H174" s="16">
        <v>288</v>
      </c>
      <c r="I174" s="27">
        <v>1011.9</v>
      </c>
      <c r="J174" s="27">
        <v>5675.78</v>
      </c>
      <c r="K174" s="27">
        <v>3998.32</v>
      </c>
      <c r="L174" s="28">
        <v>10686</v>
      </c>
      <c r="M174" s="16">
        <v>1.9</v>
      </c>
      <c r="N174" s="16">
        <v>9</v>
      </c>
      <c r="O174" s="16">
        <v>5.5</v>
      </c>
      <c r="P174" s="17">
        <v>16.4</v>
      </c>
      <c r="Q174" s="16">
        <v>0</v>
      </c>
    </row>
    <row r="175" spans="1:17" ht="12.75" customHeight="1">
      <c r="A175" s="12"/>
      <c r="B175" s="20" t="s">
        <v>114</v>
      </c>
      <c r="C175" s="21">
        <f aca="true" t="shared" si="82" ref="C175:Q175">SUBTOTAL(109,C176)</f>
        <v>3402</v>
      </c>
      <c r="D175" s="21">
        <f t="shared" si="82"/>
        <v>2160</v>
      </c>
      <c r="E175" s="21">
        <f t="shared" si="82"/>
        <v>5622</v>
      </c>
      <c r="F175" s="17">
        <f t="shared" si="82"/>
        <v>11184</v>
      </c>
      <c r="G175" s="21">
        <f t="shared" si="82"/>
        <v>102</v>
      </c>
      <c r="H175" s="21">
        <f t="shared" si="82"/>
        <v>252</v>
      </c>
      <c r="I175" s="29">
        <f t="shared" si="82"/>
        <v>1020.6</v>
      </c>
      <c r="J175" s="29">
        <f t="shared" si="82"/>
        <v>6055.8</v>
      </c>
      <c r="K175" s="29">
        <f t="shared" si="82"/>
        <v>4107.6</v>
      </c>
      <c r="L175" s="28">
        <f t="shared" si="82"/>
        <v>11184</v>
      </c>
      <c r="M175" s="21">
        <f t="shared" si="82"/>
        <v>1.9</v>
      </c>
      <c r="N175" s="21">
        <f t="shared" si="82"/>
        <v>9.6</v>
      </c>
      <c r="O175" s="21">
        <f t="shared" si="82"/>
        <v>5.6</v>
      </c>
      <c r="P175" s="17">
        <f t="shared" si="82"/>
        <v>17.1</v>
      </c>
      <c r="Q175" s="21">
        <f t="shared" si="82"/>
        <v>0.2</v>
      </c>
    </row>
    <row r="176" spans="1:17" ht="12.75" customHeight="1">
      <c r="A176" s="12"/>
      <c r="B176" s="19" t="s">
        <v>24</v>
      </c>
      <c r="C176" s="16">
        <v>3402</v>
      </c>
      <c r="D176" s="16">
        <v>2160</v>
      </c>
      <c r="E176" s="16">
        <v>5622</v>
      </c>
      <c r="F176" s="17">
        <v>11184</v>
      </c>
      <c r="G176" s="16">
        <v>102</v>
      </c>
      <c r="H176" s="16">
        <v>252</v>
      </c>
      <c r="I176" s="27">
        <v>1020.6</v>
      </c>
      <c r="J176" s="27">
        <v>6055.8</v>
      </c>
      <c r="K176" s="27">
        <v>4107.6</v>
      </c>
      <c r="L176" s="28">
        <v>11184</v>
      </c>
      <c r="M176" s="16">
        <v>1.9</v>
      </c>
      <c r="N176" s="16">
        <v>9.6</v>
      </c>
      <c r="O176" s="16">
        <v>5.6</v>
      </c>
      <c r="P176" s="17">
        <v>17.1</v>
      </c>
      <c r="Q176" s="16">
        <v>0.2</v>
      </c>
    </row>
    <row r="177" spans="1:17" ht="12.75" customHeight="1">
      <c r="A177" s="68" t="s">
        <v>115</v>
      </c>
      <c r="B177" s="69"/>
      <c r="C177" s="10">
        <f aca="true" t="shared" si="83" ref="C177:Q177">SUM(C155,C157,C159,C161,C163,C165,C167,C169,C171,C173,C175)</f>
        <v>39555</v>
      </c>
      <c r="D177" s="10">
        <f t="shared" si="83"/>
        <v>13598</v>
      </c>
      <c r="E177" s="10">
        <f t="shared" si="83"/>
        <v>72212</v>
      </c>
      <c r="F177" s="9">
        <f t="shared" si="83"/>
        <v>125365</v>
      </c>
      <c r="G177" s="10">
        <f t="shared" si="83"/>
        <v>1026</v>
      </c>
      <c r="H177" s="10">
        <f t="shared" si="83"/>
        <v>7469</v>
      </c>
      <c r="I177" s="30">
        <f t="shared" si="83"/>
        <v>11866.5</v>
      </c>
      <c r="J177" s="30">
        <f t="shared" si="83"/>
        <v>65547.98000000001</v>
      </c>
      <c r="K177" s="30">
        <f t="shared" si="83"/>
        <v>47950.51999999999</v>
      </c>
      <c r="L177" s="31">
        <f t="shared" si="83"/>
        <v>125365</v>
      </c>
      <c r="M177" s="10">
        <f t="shared" si="83"/>
        <v>21.999999999999996</v>
      </c>
      <c r="N177" s="10">
        <f t="shared" si="83"/>
        <v>103.1</v>
      </c>
      <c r="O177" s="10">
        <f t="shared" si="83"/>
        <v>65.1</v>
      </c>
      <c r="P177" s="9">
        <f t="shared" si="83"/>
        <v>190.2</v>
      </c>
      <c r="Q177" s="10">
        <f t="shared" si="83"/>
        <v>1.7</v>
      </c>
    </row>
    <row r="178" spans="1:17" ht="12.75" customHeight="1">
      <c r="A178" s="12" t="s">
        <v>116</v>
      </c>
      <c r="B178" s="18"/>
      <c r="C178" s="13"/>
      <c r="D178" s="13"/>
      <c r="E178" s="13"/>
      <c r="F178" s="14"/>
      <c r="G178" s="13"/>
      <c r="H178" s="13"/>
      <c r="I178" s="13"/>
      <c r="J178" s="13"/>
      <c r="K178" s="13"/>
      <c r="L178" s="14"/>
      <c r="M178" s="13"/>
      <c r="N178" s="13"/>
      <c r="O178" s="13"/>
      <c r="P178" s="14"/>
      <c r="Q178" s="15"/>
    </row>
    <row r="179" spans="1:17" ht="12.75" customHeight="1">
      <c r="A179" s="12"/>
      <c r="B179" s="20" t="s">
        <v>117</v>
      </c>
      <c r="C179" s="21">
        <f aca="true" t="shared" si="84" ref="C179:Q179">SUBTOTAL(109,C180)</f>
        <v>1786</v>
      </c>
      <c r="D179" s="21">
        <f t="shared" si="84"/>
        <v>1919</v>
      </c>
      <c r="E179" s="21">
        <f t="shared" si="84"/>
        <v>1264</v>
      </c>
      <c r="F179" s="17">
        <f t="shared" si="84"/>
        <v>4969</v>
      </c>
      <c r="G179" s="21">
        <f t="shared" si="84"/>
        <v>0</v>
      </c>
      <c r="H179" s="21">
        <f t="shared" si="84"/>
        <v>91</v>
      </c>
      <c r="I179" s="29">
        <f t="shared" si="84"/>
        <v>535.8</v>
      </c>
      <c r="J179" s="29">
        <f t="shared" si="84"/>
        <v>3022.34</v>
      </c>
      <c r="K179" s="29">
        <f t="shared" si="84"/>
        <v>1410.86</v>
      </c>
      <c r="L179" s="28">
        <f t="shared" si="84"/>
        <v>4969</v>
      </c>
      <c r="M179" s="21">
        <f t="shared" si="84"/>
        <v>1</v>
      </c>
      <c r="N179" s="21">
        <f t="shared" si="84"/>
        <v>4.8</v>
      </c>
      <c r="O179" s="21">
        <f t="shared" si="84"/>
        <v>1.9</v>
      </c>
      <c r="P179" s="17">
        <f t="shared" si="84"/>
        <v>7.699999999999999</v>
      </c>
      <c r="Q179" s="21">
        <f t="shared" si="84"/>
        <v>0</v>
      </c>
    </row>
    <row r="180" spans="1:17" ht="12.75" customHeight="1">
      <c r="A180" s="12"/>
      <c r="B180" s="19" t="s">
        <v>24</v>
      </c>
      <c r="C180" s="16">
        <v>1786</v>
      </c>
      <c r="D180" s="16">
        <v>1919</v>
      </c>
      <c r="E180" s="16">
        <v>1264</v>
      </c>
      <c r="F180" s="17">
        <v>4969</v>
      </c>
      <c r="G180" s="16">
        <v>0</v>
      </c>
      <c r="H180" s="16">
        <v>91</v>
      </c>
      <c r="I180" s="27">
        <v>535.8</v>
      </c>
      <c r="J180" s="27">
        <v>3022.34</v>
      </c>
      <c r="K180" s="27">
        <v>1410.86</v>
      </c>
      <c r="L180" s="28">
        <v>4969</v>
      </c>
      <c r="M180" s="16">
        <v>1</v>
      </c>
      <c r="N180" s="16">
        <v>4.8</v>
      </c>
      <c r="O180" s="16">
        <v>1.9</v>
      </c>
      <c r="P180" s="17">
        <v>7.699999999999999</v>
      </c>
      <c r="Q180" s="16">
        <v>0</v>
      </c>
    </row>
    <row r="181" spans="1:17" ht="12.75" customHeight="1">
      <c r="A181" s="68" t="s">
        <v>118</v>
      </c>
      <c r="B181" s="69"/>
      <c r="C181" s="10">
        <f aca="true" t="shared" si="85" ref="C181:Q181">SUM(C179)</f>
        <v>1786</v>
      </c>
      <c r="D181" s="10">
        <f t="shared" si="85"/>
        <v>1919</v>
      </c>
      <c r="E181" s="10">
        <f t="shared" si="85"/>
        <v>1264</v>
      </c>
      <c r="F181" s="9">
        <f t="shared" si="85"/>
        <v>4969</v>
      </c>
      <c r="G181" s="10">
        <f t="shared" si="85"/>
        <v>0</v>
      </c>
      <c r="H181" s="10">
        <f t="shared" si="85"/>
        <v>91</v>
      </c>
      <c r="I181" s="30">
        <f t="shared" si="85"/>
        <v>535.8</v>
      </c>
      <c r="J181" s="30">
        <f t="shared" si="85"/>
        <v>3022.34</v>
      </c>
      <c r="K181" s="30">
        <f t="shared" si="85"/>
        <v>1410.86</v>
      </c>
      <c r="L181" s="31">
        <f t="shared" si="85"/>
        <v>4969</v>
      </c>
      <c r="M181" s="10">
        <f t="shared" si="85"/>
        <v>1</v>
      </c>
      <c r="N181" s="10">
        <f t="shared" si="85"/>
        <v>4.8</v>
      </c>
      <c r="O181" s="10">
        <f t="shared" si="85"/>
        <v>1.9</v>
      </c>
      <c r="P181" s="9">
        <f t="shared" si="85"/>
        <v>7.699999999999999</v>
      </c>
      <c r="Q181" s="10">
        <f t="shared" si="85"/>
        <v>0</v>
      </c>
    </row>
    <row r="182" spans="1:17" ht="12.75" customHeight="1">
      <c r="A182" s="12" t="s">
        <v>119</v>
      </c>
      <c r="B182" s="18"/>
      <c r="C182" s="13"/>
      <c r="D182" s="13"/>
      <c r="E182" s="13"/>
      <c r="F182" s="14"/>
      <c r="G182" s="13"/>
      <c r="H182" s="13"/>
      <c r="I182" s="13"/>
      <c r="J182" s="13"/>
      <c r="K182" s="13"/>
      <c r="L182" s="14"/>
      <c r="M182" s="13"/>
      <c r="N182" s="13"/>
      <c r="O182" s="13"/>
      <c r="P182" s="14"/>
      <c r="Q182" s="15"/>
    </row>
    <row r="183" spans="1:17" ht="12.75" customHeight="1">
      <c r="A183" s="12"/>
      <c r="B183" s="20" t="s">
        <v>120</v>
      </c>
      <c r="C183" s="21">
        <f aca="true" t="shared" si="86" ref="C183:Q183">SUBTOTAL(109,C184)</f>
        <v>2012</v>
      </c>
      <c r="D183" s="21">
        <f t="shared" si="86"/>
        <v>1080</v>
      </c>
      <c r="E183" s="21">
        <f t="shared" si="86"/>
        <v>1505</v>
      </c>
      <c r="F183" s="17">
        <f t="shared" si="86"/>
        <v>4597</v>
      </c>
      <c r="G183" s="21">
        <f t="shared" si="86"/>
        <v>0</v>
      </c>
      <c r="H183" s="21">
        <f t="shared" si="86"/>
        <v>335</v>
      </c>
      <c r="I183" s="29">
        <f t="shared" si="86"/>
        <v>603.6</v>
      </c>
      <c r="J183" s="29">
        <f t="shared" si="86"/>
        <v>2723.2</v>
      </c>
      <c r="K183" s="29">
        <f t="shared" si="86"/>
        <v>1270.2</v>
      </c>
      <c r="L183" s="28">
        <f t="shared" si="86"/>
        <v>4597</v>
      </c>
      <c r="M183" s="21">
        <f t="shared" si="86"/>
        <v>1.1</v>
      </c>
      <c r="N183" s="21">
        <f t="shared" si="86"/>
        <v>4.3</v>
      </c>
      <c r="O183" s="21">
        <f t="shared" si="86"/>
        <v>1.7</v>
      </c>
      <c r="P183" s="17">
        <f t="shared" si="86"/>
        <v>7.1000000000000005</v>
      </c>
      <c r="Q183" s="21">
        <f t="shared" si="86"/>
        <v>0</v>
      </c>
    </row>
    <row r="184" spans="1:17" ht="12.75" customHeight="1">
      <c r="A184" s="12"/>
      <c r="B184" s="19" t="s">
        <v>24</v>
      </c>
      <c r="C184" s="16">
        <v>2012</v>
      </c>
      <c r="D184" s="16">
        <v>1080</v>
      </c>
      <c r="E184" s="16">
        <v>1505</v>
      </c>
      <c r="F184" s="17">
        <v>4597</v>
      </c>
      <c r="G184" s="16">
        <v>0</v>
      </c>
      <c r="H184" s="16">
        <v>335</v>
      </c>
      <c r="I184" s="27">
        <v>603.6</v>
      </c>
      <c r="J184" s="27">
        <v>2723.2</v>
      </c>
      <c r="K184" s="27">
        <v>1270.2</v>
      </c>
      <c r="L184" s="28">
        <v>4597</v>
      </c>
      <c r="M184" s="16">
        <v>1.1</v>
      </c>
      <c r="N184" s="16">
        <v>4.3</v>
      </c>
      <c r="O184" s="16">
        <v>1.7</v>
      </c>
      <c r="P184" s="17">
        <v>7.1000000000000005</v>
      </c>
      <c r="Q184" s="16">
        <v>0</v>
      </c>
    </row>
    <row r="185" spans="1:17" ht="12.75" customHeight="1">
      <c r="A185" s="12"/>
      <c r="B185" s="20" t="s">
        <v>121</v>
      </c>
      <c r="C185" s="21">
        <f aca="true" t="shared" si="87" ref="C185:Q185">SUBTOTAL(109,C186)</f>
        <v>4759</v>
      </c>
      <c r="D185" s="21">
        <f t="shared" si="87"/>
        <v>4146</v>
      </c>
      <c r="E185" s="21">
        <f t="shared" si="87"/>
        <v>5574</v>
      </c>
      <c r="F185" s="17">
        <f t="shared" si="87"/>
        <v>14479</v>
      </c>
      <c r="G185" s="21">
        <f t="shared" si="87"/>
        <v>39</v>
      </c>
      <c r="H185" s="21">
        <f t="shared" si="87"/>
        <v>1216</v>
      </c>
      <c r="I185" s="29">
        <f t="shared" si="87"/>
        <v>1427.7</v>
      </c>
      <c r="J185" s="29">
        <f t="shared" si="87"/>
        <v>8297.26</v>
      </c>
      <c r="K185" s="29">
        <f t="shared" si="87"/>
        <v>4754.04</v>
      </c>
      <c r="L185" s="28">
        <f t="shared" si="87"/>
        <v>14479</v>
      </c>
      <c r="M185" s="21">
        <f t="shared" si="87"/>
        <v>2.7</v>
      </c>
      <c r="N185" s="21">
        <f t="shared" si="87"/>
        <v>13.2</v>
      </c>
      <c r="O185" s="21">
        <f t="shared" si="87"/>
        <v>6.5</v>
      </c>
      <c r="P185" s="17">
        <f t="shared" si="87"/>
        <v>22.4</v>
      </c>
      <c r="Q185" s="21">
        <f t="shared" si="87"/>
        <v>0.1</v>
      </c>
    </row>
    <row r="186" spans="1:17" ht="12.75" customHeight="1">
      <c r="A186" s="12"/>
      <c r="B186" s="19" t="s">
        <v>24</v>
      </c>
      <c r="C186" s="16">
        <v>4759</v>
      </c>
      <c r="D186" s="16">
        <v>4146</v>
      </c>
      <c r="E186" s="16">
        <v>5574</v>
      </c>
      <c r="F186" s="17">
        <v>14479</v>
      </c>
      <c r="G186" s="16">
        <v>39</v>
      </c>
      <c r="H186" s="16">
        <v>1216</v>
      </c>
      <c r="I186" s="27">
        <v>1427.7</v>
      </c>
      <c r="J186" s="27">
        <v>8297.26</v>
      </c>
      <c r="K186" s="27">
        <v>4754.04</v>
      </c>
      <c r="L186" s="28">
        <v>14479</v>
      </c>
      <c r="M186" s="16">
        <v>2.7</v>
      </c>
      <c r="N186" s="16">
        <v>13.2</v>
      </c>
      <c r="O186" s="16">
        <v>6.5</v>
      </c>
      <c r="P186" s="17">
        <v>22.4</v>
      </c>
      <c r="Q186" s="16">
        <v>0.1</v>
      </c>
    </row>
    <row r="187" spans="1:17" ht="12.75" customHeight="1">
      <c r="A187" s="12"/>
      <c r="B187" s="20" t="s">
        <v>122</v>
      </c>
      <c r="C187" s="21">
        <f aca="true" t="shared" si="88" ref="C187:Q187">SUBTOTAL(109,C188)</f>
        <v>1797</v>
      </c>
      <c r="D187" s="21">
        <f t="shared" si="88"/>
        <v>760</v>
      </c>
      <c r="E187" s="21">
        <f t="shared" si="88"/>
        <v>12120</v>
      </c>
      <c r="F187" s="17">
        <f t="shared" si="88"/>
        <v>14677</v>
      </c>
      <c r="G187" s="21">
        <f t="shared" si="88"/>
        <v>31</v>
      </c>
      <c r="H187" s="21">
        <f t="shared" si="88"/>
        <v>0</v>
      </c>
      <c r="I187" s="29">
        <f t="shared" si="88"/>
        <v>539.1</v>
      </c>
      <c r="J187" s="29">
        <f t="shared" si="88"/>
        <v>6607.5</v>
      </c>
      <c r="K187" s="29">
        <f t="shared" si="88"/>
        <v>7530.4</v>
      </c>
      <c r="L187" s="28">
        <f t="shared" si="88"/>
        <v>14677</v>
      </c>
      <c r="M187" s="21">
        <f t="shared" si="88"/>
        <v>1</v>
      </c>
      <c r="N187" s="21">
        <f t="shared" si="88"/>
        <v>10.2</v>
      </c>
      <c r="O187" s="21">
        <f t="shared" si="88"/>
        <v>10</v>
      </c>
      <c r="P187" s="17">
        <f t="shared" si="88"/>
        <v>21.2</v>
      </c>
      <c r="Q187" s="21">
        <f t="shared" si="88"/>
        <v>0</v>
      </c>
    </row>
    <row r="188" spans="1:17" ht="12.75" customHeight="1">
      <c r="A188" s="12"/>
      <c r="B188" s="19" t="s">
        <v>24</v>
      </c>
      <c r="C188" s="16">
        <v>1797</v>
      </c>
      <c r="D188" s="16">
        <v>760</v>
      </c>
      <c r="E188" s="16">
        <v>12120</v>
      </c>
      <c r="F188" s="17">
        <v>14677</v>
      </c>
      <c r="G188" s="16">
        <v>31</v>
      </c>
      <c r="H188" s="16">
        <v>0</v>
      </c>
      <c r="I188" s="27">
        <v>539.1</v>
      </c>
      <c r="J188" s="27">
        <v>6607.5</v>
      </c>
      <c r="K188" s="27">
        <v>7530.4</v>
      </c>
      <c r="L188" s="28">
        <v>14677</v>
      </c>
      <c r="M188" s="16">
        <v>1</v>
      </c>
      <c r="N188" s="16">
        <v>10.2</v>
      </c>
      <c r="O188" s="16">
        <v>10</v>
      </c>
      <c r="P188" s="17">
        <v>21.2</v>
      </c>
      <c r="Q188" s="16">
        <v>0</v>
      </c>
    </row>
    <row r="189" spans="1:17" ht="12.75" customHeight="1">
      <c r="A189" s="12"/>
      <c r="B189" s="20" t="s">
        <v>123</v>
      </c>
      <c r="C189" s="21">
        <f aca="true" t="shared" si="89" ref="C189:Q189">SUBTOTAL(109,C190)</f>
        <v>2405</v>
      </c>
      <c r="D189" s="21">
        <f t="shared" si="89"/>
        <v>1538</v>
      </c>
      <c r="E189" s="21">
        <f t="shared" si="89"/>
        <v>2315</v>
      </c>
      <c r="F189" s="17">
        <f t="shared" si="89"/>
        <v>6258</v>
      </c>
      <c r="G189" s="21">
        <f t="shared" si="89"/>
        <v>71</v>
      </c>
      <c r="H189" s="21">
        <f t="shared" si="89"/>
        <v>203</v>
      </c>
      <c r="I189" s="29">
        <f t="shared" si="89"/>
        <v>721.5</v>
      </c>
      <c r="J189" s="29">
        <f t="shared" si="89"/>
        <v>3624.58</v>
      </c>
      <c r="K189" s="29">
        <f t="shared" si="89"/>
        <v>1911.92</v>
      </c>
      <c r="L189" s="28">
        <f t="shared" si="89"/>
        <v>6258</v>
      </c>
      <c r="M189" s="21">
        <f t="shared" si="89"/>
        <v>1.4</v>
      </c>
      <c r="N189" s="21">
        <f t="shared" si="89"/>
        <v>5.8</v>
      </c>
      <c r="O189" s="21">
        <f t="shared" si="89"/>
        <v>2.6</v>
      </c>
      <c r="P189" s="17">
        <f t="shared" si="89"/>
        <v>9.799999999999999</v>
      </c>
      <c r="Q189" s="21">
        <f t="shared" si="89"/>
        <v>0.1</v>
      </c>
    </row>
    <row r="190" spans="1:17" ht="12.75" customHeight="1">
      <c r="A190" s="12"/>
      <c r="B190" s="19" t="s">
        <v>24</v>
      </c>
      <c r="C190" s="16">
        <v>2405</v>
      </c>
      <c r="D190" s="16">
        <v>1538</v>
      </c>
      <c r="E190" s="16">
        <v>2315</v>
      </c>
      <c r="F190" s="17">
        <v>6258</v>
      </c>
      <c r="G190" s="16">
        <v>71</v>
      </c>
      <c r="H190" s="16">
        <v>203</v>
      </c>
      <c r="I190" s="27">
        <v>721.5</v>
      </c>
      <c r="J190" s="27">
        <v>3624.58</v>
      </c>
      <c r="K190" s="27">
        <v>1911.92</v>
      </c>
      <c r="L190" s="28">
        <v>6258</v>
      </c>
      <c r="M190" s="16">
        <v>1.4</v>
      </c>
      <c r="N190" s="16">
        <v>5.8</v>
      </c>
      <c r="O190" s="16">
        <v>2.6</v>
      </c>
      <c r="P190" s="17">
        <v>9.799999999999999</v>
      </c>
      <c r="Q190" s="16">
        <v>0.1</v>
      </c>
    </row>
    <row r="191" spans="1:17" ht="12.75" customHeight="1">
      <c r="A191" s="12"/>
      <c r="B191" s="20" t="s">
        <v>124</v>
      </c>
      <c r="C191" s="21">
        <f aca="true" t="shared" si="90" ref="C191:Q191">SUBTOTAL(109,C192)</f>
        <v>4549</v>
      </c>
      <c r="D191" s="21">
        <f t="shared" si="90"/>
        <v>2529</v>
      </c>
      <c r="E191" s="21">
        <f t="shared" si="90"/>
        <v>3518</v>
      </c>
      <c r="F191" s="17">
        <f t="shared" si="90"/>
        <v>10596</v>
      </c>
      <c r="G191" s="21">
        <f t="shared" si="90"/>
        <v>0</v>
      </c>
      <c r="H191" s="21">
        <f t="shared" si="90"/>
        <v>364</v>
      </c>
      <c r="I191" s="29">
        <f t="shared" si="90"/>
        <v>1364.7</v>
      </c>
      <c r="J191" s="29">
        <f t="shared" si="90"/>
        <v>6260.64</v>
      </c>
      <c r="K191" s="29">
        <f t="shared" si="90"/>
        <v>2970.66</v>
      </c>
      <c r="L191" s="28">
        <f t="shared" si="90"/>
        <v>10596</v>
      </c>
      <c r="M191" s="21">
        <f t="shared" si="90"/>
        <v>2.6</v>
      </c>
      <c r="N191" s="21">
        <f t="shared" si="90"/>
        <v>9.9</v>
      </c>
      <c r="O191" s="21">
        <f t="shared" si="90"/>
        <v>4.1</v>
      </c>
      <c r="P191" s="17">
        <f t="shared" si="90"/>
        <v>16.6</v>
      </c>
      <c r="Q191" s="21">
        <f t="shared" si="90"/>
        <v>0</v>
      </c>
    </row>
    <row r="192" spans="1:17" ht="12.75" customHeight="1">
      <c r="A192" s="12"/>
      <c r="B192" s="19" t="s">
        <v>24</v>
      </c>
      <c r="C192" s="16">
        <v>4549</v>
      </c>
      <c r="D192" s="16">
        <v>2529</v>
      </c>
      <c r="E192" s="16">
        <v>3518</v>
      </c>
      <c r="F192" s="17">
        <v>10596</v>
      </c>
      <c r="G192" s="16">
        <v>0</v>
      </c>
      <c r="H192" s="16">
        <v>364</v>
      </c>
      <c r="I192" s="27">
        <v>1364.7</v>
      </c>
      <c r="J192" s="27">
        <v>6260.64</v>
      </c>
      <c r="K192" s="27">
        <v>2970.66</v>
      </c>
      <c r="L192" s="28">
        <v>10596</v>
      </c>
      <c r="M192" s="16">
        <v>2.6</v>
      </c>
      <c r="N192" s="16">
        <v>9.9</v>
      </c>
      <c r="O192" s="16">
        <v>4.1</v>
      </c>
      <c r="P192" s="17">
        <v>16.6</v>
      </c>
      <c r="Q192" s="16">
        <v>0</v>
      </c>
    </row>
    <row r="193" spans="1:17" ht="12.75" customHeight="1">
      <c r="A193" s="12"/>
      <c r="B193" s="20" t="s">
        <v>125</v>
      </c>
      <c r="C193" s="21">
        <f aca="true" t="shared" si="91" ref="C193:Q193">SUBTOTAL(109,C194)</f>
        <v>5446</v>
      </c>
      <c r="D193" s="21">
        <f t="shared" si="91"/>
        <v>3242</v>
      </c>
      <c r="E193" s="21">
        <f t="shared" si="91"/>
        <v>3997</v>
      </c>
      <c r="F193" s="17">
        <f t="shared" si="91"/>
        <v>12685</v>
      </c>
      <c r="G193" s="21">
        <f t="shared" si="91"/>
        <v>0</v>
      </c>
      <c r="H193" s="21">
        <f t="shared" si="91"/>
        <v>407</v>
      </c>
      <c r="I193" s="29">
        <f t="shared" si="91"/>
        <v>1633.8</v>
      </c>
      <c r="J193" s="29">
        <f t="shared" si="91"/>
        <v>7550.72</v>
      </c>
      <c r="K193" s="29">
        <f t="shared" si="91"/>
        <v>3500.48</v>
      </c>
      <c r="L193" s="28">
        <f t="shared" si="91"/>
        <v>12685</v>
      </c>
      <c r="M193" s="21">
        <f t="shared" si="91"/>
        <v>3.1</v>
      </c>
      <c r="N193" s="21">
        <f t="shared" si="91"/>
        <v>12</v>
      </c>
      <c r="O193" s="21">
        <f t="shared" si="91"/>
        <v>4.8</v>
      </c>
      <c r="P193" s="17">
        <f t="shared" si="91"/>
        <v>19.9</v>
      </c>
      <c r="Q193" s="21">
        <f t="shared" si="91"/>
        <v>0</v>
      </c>
    </row>
    <row r="194" spans="1:17" ht="12.75" customHeight="1">
      <c r="A194" s="12"/>
      <c r="B194" s="19" t="s">
        <v>24</v>
      </c>
      <c r="C194" s="16">
        <v>5446</v>
      </c>
      <c r="D194" s="16">
        <v>3242</v>
      </c>
      <c r="E194" s="16">
        <v>3997</v>
      </c>
      <c r="F194" s="17">
        <v>12685</v>
      </c>
      <c r="G194" s="16">
        <v>0</v>
      </c>
      <c r="H194" s="16">
        <v>407</v>
      </c>
      <c r="I194" s="27">
        <v>1633.8</v>
      </c>
      <c r="J194" s="27">
        <v>7550.72</v>
      </c>
      <c r="K194" s="27">
        <v>3500.48</v>
      </c>
      <c r="L194" s="28">
        <v>12685</v>
      </c>
      <c r="M194" s="16">
        <v>3.1</v>
      </c>
      <c r="N194" s="16">
        <v>12</v>
      </c>
      <c r="O194" s="16">
        <v>4.8</v>
      </c>
      <c r="P194" s="17">
        <v>19.9</v>
      </c>
      <c r="Q194" s="16">
        <v>0</v>
      </c>
    </row>
    <row r="195" spans="1:17" ht="12.75" customHeight="1">
      <c r="A195" s="12"/>
      <c r="B195" s="20" t="s">
        <v>126</v>
      </c>
      <c r="C195" s="21">
        <f aca="true" t="shared" si="92" ref="C195:Q195">SUBTOTAL(109,C196)</f>
        <v>4034</v>
      </c>
      <c r="D195" s="21">
        <f t="shared" si="92"/>
        <v>2693</v>
      </c>
      <c r="E195" s="21">
        <f t="shared" si="92"/>
        <v>2770</v>
      </c>
      <c r="F195" s="17">
        <f t="shared" si="92"/>
        <v>9497</v>
      </c>
      <c r="G195" s="21">
        <f t="shared" si="92"/>
        <v>0</v>
      </c>
      <c r="H195" s="21">
        <f t="shared" si="92"/>
        <v>512</v>
      </c>
      <c r="I195" s="29">
        <f t="shared" si="92"/>
        <v>1210.2</v>
      </c>
      <c r="J195" s="29">
        <f t="shared" si="92"/>
        <v>5709.18</v>
      </c>
      <c r="K195" s="29">
        <f t="shared" si="92"/>
        <v>2577.62</v>
      </c>
      <c r="L195" s="28">
        <f t="shared" si="92"/>
        <v>9497</v>
      </c>
      <c r="M195" s="21">
        <f t="shared" si="92"/>
        <v>2.3</v>
      </c>
      <c r="N195" s="21">
        <f t="shared" si="92"/>
        <v>9.1</v>
      </c>
      <c r="O195" s="21">
        <f t="shared" si="92"/>
        <v>3.5</v>
      </c>
      <c r="P195" s="17">
        <f t="shared" si="92"/>
        <v>14.899999999999999</v>
      </c>
      <c r="Q195" s="21">
        <f t="shared" si="92"/>
        <v>0</v>
      </c>
    </row>
    <row r="196" spans="1:17" ht="12.75" customHeight="1">
      <c r="A196" s="12"/>
      <c r="B196" s="19" t="s">
        <v>24</v>
      </c>
      <c r="C196" s="16">
        <v>4034</v>
      </c>
      <c r="D196" s="16">
        <v>2693</v>
      </c>
      <c r="E196" s="16">
        <v>2770</v>
      </c>
      <c r="F196" s="17">
        <v>9497</v>
      </c>
      <c r="G196" s="16">
        <v>0</v>
      </c>
      <c r="H196" s="16">
        <v>512</v>
      </c>
      <c r="I196" s="27">
        <v>1210.2</v>
      </c>
      <c r="J196" s="27">
        <v>5709.18</v>
      </c>
      <c r="K196" s="27">
        <v>2577.62</v>
      </c>
      <c r="L196" s="28">
        <v>9497</v>
      </c>
      <c r="M196" s="16">
        <v>2.3</v>
      </c>
      <c r="N196" s="16">
        <v>9.1</v>
      </c>
      <c r="O196" s="16">
        <v>3.5</v>
      </c>
      <c r="P196" s="17">
        <v>14.899999999999999</v>
      </c>
      <c r="Q196" s="16">
        <v>0</v>
      </c>
    </row>
    <row r="197" spans="1:17" ht="12.75" customHeight="1">
      <c r="A197" s="12"/>
      <c r="B197" s="20" t="s">
        <v>127</v>
      </c>
      <c r="C197" s="21">
        <f aca="true" t="shared" si="93" ref="C197:Q197">SUBTOTAL(109,C198)</f>
        <v>5344</v>
      </c>
      <c r="D197" s="21">
        <f t="shared" si="93"/>
        <v>3530</v>
      </c>
      <c r="E197" s="21">
        <f t="shared" si="93"/>
        <v>6860</v>
      </c>
      <c r="F197" s="17">
        <f t="shared" si="93"/>
        <v>15734</v>
      </c>
      <c r="G197" s="21">
        <f t="shared" si="93"/>
        <v>28</v>
      </c>
      <c r="H197" s="21">
        <f t="shared" si="93"/>
        <v>1225</v>
      </c>
      <c r="I197" s="29">
        <f t="shared" si="93"/>
        <v>1603.2</v>
      </c>
      <c r="J197" s="29">
        <f t="shared" si="93"/>
        <v>8814.6</v>
      </c>
      <c r="K197" s="29">
        <f t="shared" si="93"/>
        <v>5316.2</v>
      </c>
      <c r="L197" s="28">
        <f t="shared" si="93"/>
        <v>15734</v>
      </c>
      <c r="M197" s="21">
        <f t="shared" si="93"/>
        <v>3</v>
      </c>
      <c r="N197" s="21">
        <f t="shared" si="93"/>
        <v>14</v>
      </c>
      <c r="O197" s="21">
        <f t="shared" si="93"/>
        <v>7.3</v>
      </c>
      <c r="P197" s="17">
        <f t="shared" si="93"/>
        <v>24.3</v>
      </c>
      <c r="Q197" s="21">
        <f t="shared" si="93"/>
        <v>0</v>
      </c>
    </row>
    <row r="198" spans="1:17" ht="12.75" customHeight="1">
      <c r="A198" s="12"/>
      <c r="B198" s="19" t="s">
        <v>24</v>
      </c>
      <c r="C198" s="16">
        <v>5344</v>
      </c>
      <c r="D198" s="16">
        <v>3530</v>
      </c>
      <c r="E198" s="16">
        <v>6860</v>
      </c>
      <c r="F198" s="17">
        <v>15734</v>
      </c>
      <c r="G198" s="16">
        <v>28</v>
      </c>
      <c r="H198" s="16">
        <v>1225</v>
      </c>
      <c r="I198" s="27">
        <v>1603.2</v>
      </c>
      <c r="J198" s="27">
        <v>8814.6</v>
      </c>
      <c r="K198" s="27">
        <v>5316.2</v>
      </c>
      <c r="L198" s="28">
        <v>15734</v>
      </c>
      <c r="M198" s="16">
        <v>3</v>
      </c>
      <c r="N198" s="16">
        <v>14</v>
      </c>
      <c r="O198" s="16">
        <v>7.3</v>
      </c>
      <c r="P198" s="17">
        <v>24.3</v>
      </c>
      <c r="Q198" s="16">
        <v>0</v>
      </c>
    </row>
    <row r="199" spans="1:17" ht="12.75" customHeight="1">
      <c r="A199" s="12"/>
      <c r="B199" s="20" t="s">
        <v>128</v>
      </c>
      <c r="C199" s="21">
        <f aca="true" t="shared" si="94" ref="C199:Q199">SUBTOTAL(109,C200)</f>
        <v>5152</v>
      </c>
      <c r="D199" s="21">
        <f t="shared" si="94"/>
        <v>2462</v>
      </c>
      <c r="E199" s="21">
        <f t="shared" si="94"/>
        <v>6359</v>
      </c>
      <c r="F199" s="17">
        <f t="shared" si="94"/>
        <v>13973</v>
      </c>
      <c r="G199" s="21">
        <f t="shared" si="94"/>
        <v>400</v>
      </c>
      <c r="H199" s="21">
        <f t="shared" si="94"/>
        <v>3814</v>
      </c>
      <c r="I199" s="29">
        <f t="shared" si="94"/>
        <v>1545.6</v>
      </c>
      <c r="J199" s="29">
        <f t="shared" si="94"/>
        <v>7774.92</v>
      </c>
      <c r="K199" s="29">
        <f t="shared" si="94"/>
        <v>4652.48</v>
      </c>
      <c r="L199" s="28">
        <f t="shared" si="94"/>
        <v>13973</v>
      </c>
      <c r="M199" s="21">
        <f t="shared" si="94"/>
        <v>2.9</v>
      </c>
      <c r="N199" s="21">
        <f t="shared" si="94"/>
        <v>12.1</v>
      </c>
      <c r="O199" s="21">
        <f t="shared" si="94"/>
        <v>6.3</v>
      </c>
      <c r="P199" s="17">
        <f t="shared" si="94"/>
        <v>21.3</v>
      </c>
      <c r="Q199" s="21">
        <f t="shared" si="94"/>
        <v>0.6</v>
      </c>
    </row>
    <row r="200" spans="1:17" ht="12.75" customHeight="1">
      <c r="A200" s="12"/>
      <c r="B200" s="19" t="s">
        <v>24</v>
      </c>
      <c r="C200" s="16">
        <v>5152</v>
      </c>
      <c r="D200" s="16">
        <v>2462</v>
      </c>
      <c r="E200" s="16">
        <v>6359</v>
      </c>
      <c r="F200" s="17">
        <v>13973</v>
      </c>
      <c r="G200" s="16">
        <v>400</v>
      </c>
      <c r="H200" s="16">
        <v>3814</v>
      </c>
      <c r="I200" s="27">
        <v>1545.6</v>
      </c>
      <c r="J200" s="27">
        <v>7774.92</v>
      </c>
      <c r="K200" s="27">
        <v>4652.48</v>
      </c>
      <c r="L200" s="28">
        <v>13973</v>
      </c>
      <c r="M200" s="16">
        <v>2.9</v>
      </c>
      <c r="N200" s="16">
        <v>12.1</v>
      </c>
      <c r="O200" s="16">
        <v>6.3</v>
      </c>
      <c r="P200" s="17">
        <v>21.3</v>
      </c>
      <c r="Q200" s="16">
        <v>0.6</v>
      </c>
    </row>
    <row r="201" spans="1:17" ht="12.75" customHeight="1">
      <c r="A201" s="12"/>
      <c r="B201" s="20" t="s">
        <v>129</v>
      </c>
      <c r="C201" s="21">
        <f aca="true" t="shared" si="95" ref="C201:Q201">SUBTOTAL(109,C202)</f>
        <v>4684</v>
      </c>
      <c r="D201" s="21">
        <f t="shared" si="95"/>
        <v>4833</v>
      </c>
      <c r="E201" s="21">
        <f t="shared" si="95"/>
        <v>5007</v>
      </c>
      <c r="F201" s="17">
        <f t="shared" si="95"/>
        <v>14524</v>
      </c>
      <c r="G201" s="21">
        <f t="shared" si="95"/>
        <v>1500</v>
      </c>
      <c r="H201" s="21">
        <f t="shared" si="95"/>
        <v>1356</v>
      </c>
      <c r="I201" s="29">
        <f t="shared" si="95"/>
        <v>1405.2</v>
      </c>
      <c r="J201" s="29">
        <f t="shared" si="95"/>
        <v>8471.38</v>
      </c>
      <c r="K201" s="29">
        <f t="shared" si="95"/>
        <v>4647.42</v>
      </c>
      <c r="L201" s="28">
        <f t="shared" si="95"/>
        <v>14524</v>
      </c>
      <c r="M201" s="21">
        <f t="shared" si="95"/>
        <v>2.7</v>
      </c>
      <c r="N201" s="21">
        <f t="shared" si="95"/>
        <v>13.4</v>
      </c>
      <c r="O201" s="21">
        <f t="shared" si="95"/>
        <v>6.4</v>
      </c>
      <c r="P201" s="17">
        <f t="shared" si="95"/>
        <v>22.5</v>
      </c>
      <c r="Q201" s="21">
        <f t="shared" si="95"/>
        <v>2.4</v>
      </c>
    </row>
    <row r="202" spans="1:17" ht="12.75" customHeight="1">
      <c r="A202" s="12"/>
      <c r="B202" s="19" t="s">
        <v>24</v>
      </c>
      <c r="C202" s="16">
        <v>4684</v>
      </c>
      <c r="D202" s="16">
        <v>4833</v>
      </c>
      <c r="E202" s="16">
        <v>5007</v>
      </c>
      <c r="F202" s="17">
        <v>14524</v>
      </c>
      <c r="G202" s="16">
        <v>1500</v>
      </c>
      <c r="H202" s="16">
        <v>1356</v>
      </c>
      <c r="I202" s="27">
        <v>1405.2</v>
      </c>
      <c r="J202" s="27">
        <v>8471.38</v>
      </c>
      <c r="K202" s="27">
        <v>4647.42</v>
      </c>
      <c r="L202" s="28">
        <v>14524</v>
      </c>
      <c r="M202" s="16">
        <v>2.7</v>
      </c>
      <c r="N202" s="16">
        <v>13.4</v>
      </c>
      <c r="O202" s="16">
        <v>6.4</v>
      </c>
      <c r="P202" s="17">
        <v>22.5</v>
      </c>
      <c r="Q202" s="16">
        <v>2.4</v>
      </c>
    </row>
    <row r="203" spans="1:17" ht="12.75" customHeight="1">
      <c r="A203" s="68" t="s">
        <v>130</v>
      </c>
      <c r="B203" s="69"/>
      <c r="C203" s="10">
        <f aca="true" t="shared" si="96" ref="C203:Q203">SUM(C183,C185,C187,C189,C191,C193,C195,C197,C199,C201)</f>
        <v>40182</v>
      </c>
      <c r="D203" s="10">
        <f t="shared" si="96"/>
        <v>26813</v>
      </c>
      <c r="E203" s="10">
        <f t="shared" si="96"/>
        <v>50025</v>
      </c>
      <c r="F203" s="9">
        <f t="shared" si="96"/>
        <v>117020</v>
      </c>
      <c r="G203" s="10">
        <f t="shared" si="96"/>
        <v>2069</v>
      </c>
      <c r="H203" s="10">
        <f t="shared" si="96"/>
        <v>9432</v>
      </c>
      <c r="I203" s="30">
        <f t="shared" si="96"/>
        <v>12054.600000000002</v>
      </c>
      <c r="J203" s="30">
        <f t="shared" si="96"/>
        <v>65833.98</v>
      </c>
      <c r="K203" s="30">
        <f t="shared" si="96"/>
        <v>39131.42</v>
      </c>
      <c r="L203" s="31">
        <f t="shared" si="96"/>
        <v>117020</v>
      </c>
      <c r="M203" s="10">
        <f t="shared" si="96"/>
        <v>22.799999999999997</v>
      </c>
      <c r="N203" s="10">
        <f t="shared" si="96"/>
        <v>104</v>
      </c>
      <c r="O203" s="10">
        <f t="shared" si="96"/>
        <v>53.199999999999996</v>
      </c>
      <c r="P203" s="9">
        <f t="shared" si="96"/>
        <v>180.00000000000003</v>
      </c>
      <c r="Q203" s="10">
        <f t="shared" si="96"/>
        <v>3.2</v>
      </c>
    </row>
    <row r="204" spans="1:17" ht="12.75" customHeight="1">
      <c r="A204" s="12" t="s">
        <v>131</v>
      </c>
      <c r="B204" s="18"/>
      <c r="C204" s="13"/>
      <c r="D204" s="13"/>
      <c r="E204" s="13"/>
      <c r="F204" s="14"/>
      <c r="G204" s="13"/>
      <c r="H204" s="13"/>
      <c r="I204" s="13"/>
      <c r="J204" s="13"/>
      <c r="K204" s="13"/>
      <c r="L204" s="14"/>
      <c r="M204" s="13"/>
      <c r="N204" s="13"/>
      <c r="O204" s="13"/>
      <c r="P204" s="14"/>
      <c r="Q204" s="15"/>
    </row>
    <row r="205" spans="1:17" ht="12.75" customHeight="1">
      <c r="A205" s="12"/>
      <c r="B205" s="20" t="s">
        <v>132</v>
      </c>
      <c r="C205" s="21">
        <f aca="true" t="shared" si="97" ref="C205:Q205">SUBTOTAL(109,C206)</f>
        <v>2228</v>
      </c>
      <c r="D205" s="21">
        <f t="shared" si="97"/>
        <v>1369</v>
      </c>
      <c r="E205" s="21">
        <f t="shared" si="97"/>
        <v>2061</v>
      </c>
      <c r="F205" s="17">
        <f t="shared" si="97"/>
        <v>5658</v>
      </c>
      <c r="G205" s="21">
        <f t="shared" si="97"/>
        <v>0</v>
      </c>
      <c r="H205" s="21">
        <f t="shared" si="97"/>
        <v>217</v>
      </c>
      <c r="I205" s="29">
        <f t="shared" si="97"/>
        <v>668.4</v>
      </c>
      <c r="J205" s="29">
        <f t="shared" si="97"/>
        <v>3287.54</v>
      </c>
      <c r="K205" s="29">
        <f t="shared" si="97"/>
        <v>1702.06</v>
      </c>
      <c r="L205" s="28">
        <f t="shared" si="97"/>
        <v>5658</v>
      </c>
      <c r="M205" s="21">
        <f t="shared" si="97"/>
        <v>1.3</v>
      </c>
      <c r="N205" s="21">
        <f t="shared" si="97"/>
        <v>5.2</v>
      </c>
      <c r="O205" s="21">
        <f t="shared" si="97"/>
        <v>2.3</v>
      </c>
      <c r="P205" s="17">
        <f t="shared" si="97"/>
        <v>8.8</v>
      </c>
      <c r="Q205" s="21">
        <f t="shared" si="97"/>
        <v>0</v>
      </c>
    </row>
    <row r="206" spans="1:17" ht="12.75" customHeight="1">
      <c r="A206" s="12"/>
      <c r="B206" s="19" t="s">
        <v>24</v>
      </c>
      <c r="C206" s="16">
        <v>2228</v>
      </c>
      <c r="D206" s="16">
        <v>1369</v>
      </c>
      <c r="E206" s="16">
        <v>2061</v>
      </c>
      <c r="F206" s="17">
        <v>5658</v>
      </c>
      <c r="G206" s="16">
        <v>0</v>
      </c>
      <c r="H206" s="16">
        <v>217</v>
      </c>
      <c r="I206" s="27">
        <v>668.4</v>
      </c>
      <c r="J206" s="27">
        <v>3287.54</v>
      </c>
      <c r="K206" s="27">
        <v>1702.06</v>
      </c>
      <c r="L206" s="28">
        <v>5658</v>
      </c>
      <c r="M206" s="16">
        <v>1.3</v>
      </c>
      <c r="N206" s="16">
        <v>5.2</v>
      </c>
      <c r="O206" s="16">
        <v>2.3</v>
      </c>
      <c r="P206" s="17">
        <v>8.8</v>
      </c>
      <c r="Q206" s="16">
        <v>0</v>
      </c>
    </row>
    <row r="207" spans="1:17" ht="12.75" customHeight="1">
      <c r="A207" s="12"/>
      <c r="B207" s="20" t="s">
        <v>133</v>
      </c>
      <c r="C207" s="21">
        <f aca="true" t="shared" si="98" ref="C207:Q207">SUBTOTAL(109,C208)</f>
        <v>2575</v>
      </c>
      <c r="D207" s="21">
        <f t="shared" si="98"/>
        <v>1652</v>
      </c>
      <c r="E207" s="21">
        <f t="shared" si="98"/>
        <v>5310</v>
      </c>
      <c r="F207" s="17">
        <f t="shared" si="98"/>
        <v>9537</v>
      </c>
      <c r="G207" s="21">
        <f t="shared" si="98"/>
        <v>458</v>
      </c>
      <c r="H207" s="21">
        <f t="shared" si="98"/>
        <v>298</v>
      </c>
      <c r="I207" s="29">
        <f t="shared" si="98"/>
        <v>772.5</v>
      </c>
      <c r="J207" s="29">
        <f t="shared" si="98"/>
        <v>5016.82</v>
      </c>
      <c r="K207" s="29">
        <f t="shared" si="98"/>
        <v>3747.68</v>
      </c>
      <c r="L207" s="28">
        <f t="shared" si="98"/>
        <v>9537</v>
      </c>
      <c r="M207" s="21">
        <f t="shared" si="98"/>
        <v>1.4</v>
      </c>
      <c r="N207" s="21">
        <f t="shared" si="98"/>
        <v>7.8</v>
      </c>
      <c r="O207" s="21">
        <f t="shared" si="98"/>
        <v>5.1</v>
      </c>
      <c r="P207" s="17">
        <f t="shared" si="98"/>
        <v>14.299999999999999</v>
      </c>
      <c r="Q207" s="21">
        <f t="shared" si="98"/>
        <v>0.7</v>
      </c>
    </row>
    <row r="208" spans="1:17" ht="12.75" customHeight="1">
      <c r="A208" s="12"/>
      <c r="B208" s="19" t="s">
        <v>24</v>
      </c>
      <c r="C208" s="16">
        <v>2575</v>
      </c>
      <c r="D208" s="16">
        <v>1652</v>
      </c>
      <c r="E208" s="16">
        <v>5310</v>
      </c>
      <c r="F208" s="17">
        <v>9537</v>
      </c>
      <c r="G208" s="16">
        <v>458</v>
      </c>
      <c r="H208" s="16">
        <v>298</v>
      </c>
      <c r="I208" s="27">
        <v>772.5</v>
      </c>
      <c r="J208" s="27">
        <v>5016.82</v>
      </c>
      <c r="K208" s="27">
        <v>3747.68</v>
      </c>
      <c r="L208" s="28">
        <v>9537</v>
      </c>
      <c r="M208" s="16">
        <v>1.4</v>
      </c>
      <c r="N208" s="16">
        <v>7.8</v>
      </c>
      <c r="O208" s="16">
        <v>5.1</v>
      </c>
      <c r="P208" s="17">
        <v>14.299999999999999</v>
      </c>
      <c r="Q208" s="16">
        <v>0.7</v>
      </c>
    </row>
    <row r="209" spans="1:17" ht="12.75" customHeight="1">
      <c r="A209" s="12"/>
      <c r="B209" s="20" t="s">
        <v>134</v>
      </c>
      <c r="C209" s="21">
        <f aca="true" t="shared" si="99" ref="C209:Q209">SUBTOTAL(109,C210)</f>
        <v>672</v>
      </c>
      <c r="D209" s="21">
        <f t="shared" si="99"/>
        <v>238</v>
      </c>
      <c r="E209" s="21">
        <f t="shared" si="99"/>
        <v>3992</v>
      </c>
      <c r="F209" s="17">
        <f t="shared" si="99"/>
        <v>4902</v>
      </c>
      <c r="G209" s="21">
        <f t="shared" si="99"/>
        <v>682</v>
      </c>
      <c r="H209" s="21">
        <f t="shared" si="99"/>
        <v>0</v>
      </c>
      <c r="I209" s="29">
        <f t="shared" si="99"/>
        <v>201.6</v>
      </c>
      <c r="J209" s="29">
        <f t="shared" si="99"/>
        <v>2224.28</v>
      </c>
      <c r="K209" s="29">
        <f t="shared" si="99"/>
        <v>2476.12</v>
      </c>
      <c r="L209" s="28">
        <f t="shared" si="99"/>
        <v>4902</v>
      </c>
      <c r="M209" s="21">
        <f t="shared" si="99"/>
        <v>0.4</v>
      </c>
      <c r="N209" s="21">
        <f t="shared" si="99"/>
        <v>3.4</v>
      </c>
      <c r="O209" s="21">
        <f t="shared" si="99"/>
        <v>3.3</v>
      </c>
      <c r="P209" s="17">
        <f t="shared" si="99"/>
        <v>7.1</v>
      </c>
      <c r="Q209" s="21">
        <f t="shared" si="99"/>
        <v>1</v>
      </c>
    </row>
    <row r="210" spans="1:17" ht="12.75" customHeight="1">
      <c r="A210" s="12"/>
      <c r="B210" s="19" t="s">
        <v>24</v>
      </c>
      <c r="C210" s="16">
        <v>672</v>
      </c>
      <c r="D210" s="16">
        <v>238</v>
      </c>
      <c r="E210" s="16">
        <v>3992</v>
      </c>
      <c r="F210" s="17">
        <v>4902</v>
      </c>
      <c r="G210" s="16">
        <v>682</v>
      </c>
      <c r="H210" s="16">
        <v>0</v>
      </c>
      <c r="I210" s="27">
        <v>201.6</v>
      </c>
      <c r="J210" s="27">
        <v>2224.28</v>
      </c>
      <c r="K210" s="27">
        <v>2476.12</v>
      </c>
      <c r="L210" s="28">
        <v>4902</v>
      </c>
      <c r="M210" s="16">
        <v>0.4</v>
      </c>
      <c r="N210" s="16">
        <v>3.4</v>
      </c>
      <c r="O210" s="16">
        <v>3.3</v>
      </c>
      <c r="P210" s="17">
        <v>7.1</v>
      </c>
      <c r="Q210" s="16">
        <v>1</v>
      </c>
    </row>
    <row r="211" spans="1:17" ht="12.75" customHeight="1">
      <c r="A211" s="12"/>
      <c r="B211" s="20" t="s">
        <v>135</v>
      </c>
      <c r="C211" s="21">
        <f aca="true" t="shared" si="100" ref="C211:Q211">SUBTOTAL(109,C212)</f>
        <v>2148</v>
      </c>
      <c r="D211" s="21">
        <f t="shared" si="100"/>
        <v>903</v>
      </c>
      <c r="E211" s="21">
        <f t="shared" si="100"/>
        <v>3438</v>
      </c>
      <c r="F211" s="17">
        <f t="shared" si="100"/>
        <v>6489</v>
      </c>
      <c r="G211" s="21">
        <f t="shared" si="100"/>
        <v>0</v>
      </c>
      <c r="H211" s="21">
        <f t="shared" si="100"/>
        <v>90</v>
      </c>
      <c r="I211" s="29">
        <f t="shared" si="100"/>
        <v>644.4</v>
      </c>
      <c r="J211" s="29">
        <f t="shared" si="100"/>
        <v>3474.78</v>
      </c>
      <c r="K211" s="29">
        <f t="shared" si="100"/>
        <v>2369.82</v>
      </c>
      <c r="L211" s="28">
        <f t="shared" si="100"/>
        <v>6489</v>
      </c>
      <c r="M211" s="21">
        <f t="shared" si="100"/>
        <v>1.2</v>
      </c>
      <c r="N211" s="21">
        <f t="shared" si="100"/>
        <v>5.5</v>
      </c>
      <c r="O211" s="21">
        <f t="shared" si="100"/>
        <v>3.2</v>
      </c>
      <c r="P211" s="17">
        <f t="shared" si="100"/>
        <v>9.9</v>
      </c>
      <c r="Q211" s="21">
        <f t="shared" si="100"/>
        <v>0</v>
      </c>
    </row>
    <row r="212" spans="1:17" ht="12.75" customHeight="1">
      <c r="A212" s="12"/>
      <c r="B212" s="19" t="s">
        <v>24</v>
      </c>
      <c r="C212" s="16">
        <v>2148</v>
      </c>
      <c r="D212" s="16">
        <v>903</v>
      </c>
      <c r="E212" s="16">
        <v>3438</v>
      </c>
      <c r="F212" s="17">
        <v>6489</v>
      </c>
      <c r="G212" s="16">
        <v>0</v>
      </c>
      <c r="H212" s="16">
        <v>90</v>
      </c>
      <c r="I212" s="27">
        <v>644.4</v>
      </c>
      <c r="J212" s="27">
        <v>3474.78</v>
      </c>
      <c r="K212" s="27">
        <v>2369.82</v>
      </c>
      <c r="L212" s="28">
        <v>6489</v>
      </c>
      <c r="M212" s="16">
        <v>1.2</v>
      </c>
      <c r="N212" s="16">
        <v>5.5</v>
      </c>
      <c r="O212" s="16">
        <v>3.2</v>
      </c>
      <c r="P212" s="17">
        <v>9.9</v>
      </c>
      <c r="Q212" s="16">
        <v>0</v>
      </c>
    </row>
    <row r="213" spans="1:17" ht="12.75" customHeight="1">
      <c r="A213" s="12"/>
      <c r="B213" s="20" t="s">
        <v>136</v>
      </c>
      <c r="C213" s="21">
        <f aca="true" t="shared" si="101" ref="C213:Q213">SUBTOTAL(109,C214)</f>
        <v>1999</v>
      </c>
      <c r="D213" s="21">
        <f t="shared" si="101"/>
        <v>12</v>
      </c>
      <c r="E213" s="21">
        <f t="shared" si="101"/>
        <v>4292</v>
      </c>
      <c r="F213" s="17">
        <f t="shared" si="101"/>
        <v>6303</v>
      </c>
      <c r="G213" s="21">
        <f t="shared" si="101"/>
        <v>597</v>
      </c>
      <c r="H213" s="21">
        <f t="shared" si="101"/>
        <v>0</v>
      </c>
      <c r="I213" s="29">
        <f t="shared" si="101"/>
        <v>599.7</v>
      </c>
      <c r="J213" s="29">
        <f t="shared" si="101"/>
        <v>3124.02</v>
      </c>
      <c r="K213" s="29">
        <f t="shared" si="101"/>
        <v>2579.28</v>
      </c>
      <c r="L213" s="28">
        <f t="shared" si="101"/>
        <v>6303</v>
      </c>
      <c r="M213" s="21">
        <f t="shared" si="101"/>
        <v>1.1</v>
      </c>
      <c r="N213" s="21">
        <f t="shared" si="101"/>
        <v>4.9</v>
      </c>
      <c r="O213" s="21">
        <f t="shared" si="101"/>
        <v>3.5</v>
      </c>
      <c r="P213" s="17">
        <f t="shared" si="101"/>
        <v>9.5</v>
      </c>
      <c r="Q213" s="21">
        <f t="shared" si="101"/>
        <v>0.9</v>
      </c>
    </row>
    <row r="214" spans="1:17" ht="12.75" customHeight="1">
      <c r="A214" s="12"/>
      <c r="B214" s="19" t="s">
        <v>24</v>
      </c>
      <c r="C214" s="16">
        <v>1999</v>
      </c>
      <c r="D214" s="16">
        <v>12</v>
      </c>
      <c r="E214" s="16">
        <v>4292</v>
      </c>
      <c r="F214" s="17">
        <v>6303</v>
      </c>
      <c r="G214" s="16">
        <v>597</v>
      </c>
      <c r="H214" s="16">
        <v>0</v>
      </c>
      <c r="I214" s="27">
        <v>599.7</v>
      </c>
      <c r="J214" s="27">
        <v>3124.02</v>
      </c>
      <c r="K214" s="27">
        <v>2579.28</v>
      </c>
      <c r="L214" s="28">
        <v>6303</v>
      </c>
      <c r="M214" s="16">
        <v>1.1</v>
      </c>
      <c r="N214" s="16">
        <v>4.9</v>
      </c>
      <c r="O214" s="16">
        <v>3.5</v>
      </c>
      <c r="P214" s="17">
        <v>9.5</v>
      </c>
      <c r="Q214" s="16">
        <v>0.9</v>
      </c>
    </row>
    <row r="215" spans="1:17" ht="12.75" customHeight="1">
      <c r="A215" s="12"/>
      <c r="B215" s="20" t="s">
        <v>137</v>
      </c>
      <c r="C215" s="21">
        <f aca="true" t="shared" si="102" ref="C215:Q215">SUBTOTAL(109,C216)</f>
        <v>3044</v>
      </c>
      <c r="D215" s="21">
        <f t="shared" si="102"/>
        <v>1558</v>
      </c>
      <c r="E215" s="21">
        <f t="shared" si="102"/>
        <v>3961</v>
      </c>
      <c r="F215" s="17">
        <f t="shared" si="102"/>
        <v>8563</v>
      </c>
      <c r="G215" s="21">
        <f t="shared" si="102"/>
        <v>233</v>
      </c>
      <c r="H215" s="21">
        <f t="shared" si="102"/>
        <v>314</v>
      </c>
      <c r="I215" s="29">
        <f t="shared" si="102"/>
        <v>913.2</v>
      </c>
      <c r="J215" s="29">
        <f t="shared" si="102"/>
        <v>4743.48</v>
      </c>
      <c r="K215" s="29">
        <f t="shared" si="102"/>
        <v>2906.32</v>
      </c>
      <c r="L215" s="28">
        <f t="shared" si="102"/>
        <v>8563</v>
      </c>
      <c r="M215" s="21">
        <f t="shared" si="102"/>
        <v>1.7</v>
      </c>
      <c r="N215" s="21">
        <f t="shared" si="102"/>
        <v>7.5</v>
      </c>
      <c r="O215" s="21">
        <f t="shared" si="102"/>
        <v>4</v>
      </c>
      <c r="P215" s="17">
        <f t="shared" si="102"/>
        <v>13.2</v>
      </c>
      <c r="Q215" s="21">
        <f t="shared" si="102"/>
        <v>0.4</v>
      </c>
    </row>
    <row r="216" spans="1:17" ht="12.75" customHeight="1">
      <c r="A216" s="12"/>
      <c r="B216" s="19" t="s">
        <v>24</v>
      </c>
      <c r="C216" s="16">
        <v>3044</v>
      </c>
      <c r="D216" s="16">
        <v>1558</v>
      </c>
      <c r="E216" s="16">
        <v>3961</v>
      </c>
      <c r="F216" s="17">
        <v>8563</v>
      </c>
      <c r="G216" s="16">
        <v>233</v>
      </c>
      <c r="H216" s="16">
        <v>314</v>
      </c>
      <c r="I216" s="27">
        <v>913.2</v>
      </c>
      <c r="J216" s="27">
        <v>4743.48</v>
      </c>
      <c r="K216" s="27">
        <v>2906.32</v>
      </c>
      <c r="L216" s="28">
        <v>8563</v>
      </c>
      <c r="M216" s="16">
        <v>1.7</v>
      </c>
      <c r="N216" s="16">
        <v>7.5</v>
      </c>
      <c r="O216" s="16">
        <v>4</v>
      </c>
      <c r="P216" s="17">
        <v>13.2</v>
      </c>
      <c r="Q216" s="16">
        <v>0.4</v>
      </c>
    </row>
    <row r="217" spans="1:17" ht="12.75" customHeight="1">
      <c r="A217" s="12"/>
      <c r="B217" s="20" t="s">
        <v>138</v>
      </c>
      <c r="C217" s="21">
        <f aca="true" t="shared" si="103" ref="C217:Q217">SUBTOTAL(109,C218)</f>
        <v>2823</v>
      </c>
      <c r="D217" s="21">
        <f t="shared" si="103"/>
        <v>1132</v>
      </c>
      <c r="E217" s="21">
        <f t="shared" si="103"/>
        <v>2413</v>
      </c>
      <c r="F217" s="17">
        <f t="shared" si="103"/>
        <v>6368</v>
      </c>
      <c r="G217" s="21">
        <f t="shared" si="103"/>
        <v>0</v>
      </c>
      <c r="H217" s="21">
        <f t="shared" si="103"/>
        <v>125</v>
      </c>
      <c r="I217" s="29">
        <f t="shared" si="103"/>
        <v>846.9</v>
      </c>
      <c r="J217" s="29">
        <f t="shared" si="103"/>
        <v>3688.42</v>
      </c>
      <c r="K217" s="29">
        <f t="shared" si="103"/>
        <v>1832.68</v>
      </c>
      <c r="L217" s="28">
        <f t="shared" si="103"/>
        <v>6368</v>
      </c>
      <c r="M217" s="21">
        <f t="shared" si="103"/>
        <v>1.6</v>
      </c>
      <c r="N217" s="21">
        <f t="shared" si="103"/>
        <v>5.9</v>
      </c>
      <c r="O217" s="21">
        <f t="shared" si="103"/>
        <v>2.5</v>
      </c>
      <c r="P217" s="17">
        <f t="shared" si="103"/>
        <v>10</v>
      </c>
      <c r="Q217" s="21">
        <f t="shared" si="103"/>
        <v>0</v>
      </c>
    </row>
    <row r="218" spans="1:17" ht="12.75" customHeight="1">
      <c r="A218" s="12"/>
      <c r="B218" s="19" t="s">
        <v>24</v>
      </c>
      <c r="C218" s="16">
        <v>2823</v>
      </c>
      <c r="D218" s="16">
        <v>1132</v>
      </c>
      <c r="E218" s="16">
        <v>2413</v>
      </c>
      <c r="F218" s="17">
        <v>6368</v>
      </c>
      <c r="G218" s="16">
        <v>0</v>
      </c>
      <c r="H218" s="16">
        <v>125</v>
      </c>
      <c r="I218" s="27">
        <v>846.9</v>
      </c>
      <c r="J218" s="27">
        <v>3688.42</v>
      </c>
      <c r="K218" s="27">
        <v>1832.68</v>
      </c>
      <c r="L218" s="28">
        <v>6368</v>
      </c>
      <c r="M218" s="16">
        <v>1.6</v>
      </c>
      <c r="N218" s="16">
        <v>5.9</v>
      </c>
      <c r="O218" s="16">
        <v>2.5</v>
      </c>
      <c r="P218" s="17">
        <v>10</v>
      </c>
      <c r="Q218" s="16">
        <v>0</v>
      </c>
    </row>
    <row r="219" spans="1:17" ht="12.75" customHeight="1">
      <c r="A219" s="12"/>
      <c r="B219" s="20" t="s">
        <v>139</v>
      </c>
      <c r="C219" s="21">
        <f aca="true" t="shared" si="104" ref="C219:Q219">SUBTOTAL(109,C220)</f>
        <v>2653</v>
      </c>
      <c r="D219" s="21">
        <f t="shared" si="104"/>
        <v>779</v>
      </c>
      <c r="E219" s="21">
        <f t="shared" si="104"/>
        <v>1914</v>
      </c>
      <c r="F219" s="17">
        <f t="shared" si="104"/>
        <v>5346</v>
      </c>
      <c r="G219" s="21">
        <f t="shared" si="104"/>
        <v>0</v>
      </c>
      <c r="H219" s="21">
        <f t="shared" si="104"/>
        <v>552</v>
      </c>
      <c r="I219" s="29">
        <f t="shared" si="104"/>
        <v>795.9</v>
      </c>
      <c r="J219" s="29">
        <f t="shared" si="104"/>
        <v>3136.84</v>
      </c>
      <c r="K219" s="29">
        <f t="shared" si="104"/>
        <v>1413.26</v>
      </c>
      <c r="L219" s="28">
        <f t="shared" si="104"/>
        <v>5346</v>
      </c>
      <c r="M219" s="21">
        <f t="shared" si="104"/>
        <v>1.5</v>
      </c>
      <c r="N219" s="21">
        <f t="shared" si="104"/>
        <v>5</v>
      </c>
      <c r="O219" s="21">
        <f t="shared" si="104"/>
        <v>1.9</v>
      </c>
      <c r="P219" s="17">
        <f t="shared" si="104"/>
        <v>8.4</v>
      </c>
      <c r="Q219" s="21">
        <f t="shared" si="104"/>
        <v>0</v>
      </c>
    </row>
    <row r="220" spans="1:17" ht="12.75" customHeight="1">
      <c r="A220" s="12"/>
      <c r="B220" s="19" t="s">
        <v>24</v>
      </c>
      <c r="C220" s="16">
        <v>2653</v>
      </c>
      <c r="D220" s="16">
        <v>779</v>
      </c>
      <c r="E220" s="16">
        <v>1914</v>
      </c>
      <c r="F220" s="17">
        <v>5346</v>
      </c>
      <c r="G220" s="16">
        <v>0</v>
      </c>
      <c r="H220" s="16">
        <v>552</v>
      </c>
      <c r="I220" s="27">
        <v>795.9</v>
      </c>
      <c r="J220" s="27">
        <v>3136.84</v>
      </c>
      <c r="K220" s="27">
        <v>1413.26</v>
      </c>
      <c r="L220" s="28">
        <v>5346</v>
      </c>
      <c r="M220" s="16">
        <v>1.5</v>
      </c>
      <c r="N220" s="16">
        <v>5</v>
      </c>
      <c r="O220" s="16">
        <v>1.9</v>
      </c>
      <c r="P220" s="17">
        <v>8.4</v>
      </c>
      <c r="Q220" s="16">
        <v>0</v>
      </c>
    </row>
    <row r="221" spans="1:17" ht="12.75" customHeight="1">
      <c r="A221" s="12"/>
      <c r="B221" s="20" t="s">
        <v>140</v>
      </c>
      <c r="C221" s="21">
        <f aca="true" t="shared" si="105" ref="C221:Q221">SUBTOTAL(109,C222)</f>
        <v>3082</v>
      </c>
      <c r="D221" s="21">
        <f t="shared" si="105"/>
        <v>996</v>
      </c>
      <c r="E221" s="21">
        <f t="shared" si="105"/>
        <v>2051</v>
      </c>
      <c r="F221" s="17">
        <f t="shared" si="105"/>
        <v>6129</v>
      </c>
      <c r="G221" s="21">
        <f t="shared" si="105"/>
        <v>0</v>
      </c>
      <c r="H221" s="21">
        <f t="shared" si="105"/>
        <v>1447</v>
      </c>
      <c r="I221" s="29">
        <f t="shared" si="105"/>
        <v>924.6</v>
      </c>
      <c r="J221" s="29">
        <f t="shared" si="105"/>
        <v>3635.16</v>
      </c>
      <c r="K221" s="29">
        <f t="shared" si="105"/>
        <v>1569.24</v>
      </c>
      <c r="L221" s="28">
        <f t="shared" si="105"/>
        <v>6129</v>
      </c>
      <c r="M221" s="21">
        <f t="shared" si="105"/>
        <v>1.7</v>
      </c>
      <c r="N221" s="21">
        <f t="shared" si="105"/>
        <v>5.8</v>
      </c>
      <c r="O221" s="21">
        <f t="shared" si="105"/>
        <v>2.1</v>
      </c>
      <c r="P221" s="17">
        <f t="shared" si="105"/>
        <v>9.6</v>
      </c>
      <c r="Q221" s="21">
        <f t="shared" si="105"/>
        <v>0</v>
      </c>
    </row>
    <row r="222" spans="1:17" ht="12.75" customHeight="1">
      <c r="A222" s="12"/>
      <c r="B222" s="19" t="s">
        <v>24</v>
      </c>
      <c r="C222" s="16">
        <v>3082</v>
      </c>
      <c r="D222" s="16">
        <v>996</v>
      </c>
      <c r="E222" s="16">
        <v>2051</v>
      </c>
      <c r="F222" s="17">
        <v>6129</v>
      </c>
      <c r="G222" s="16">
        <v>0</v>
      </c>
      <c r="H222" s="16">
        <v>1447</v>
      </c>
      <c r="I222" s="27">
        <v>924.6</v>
      </c>
      <c r="J222" s="27">
        <v>3635.16</v>
      </c>
      <c r="K222" s="27">
        <v>1569.24</v>
      </c>
      <c r="L222" s="28">
        <v>6129</v>
      </c>
      <c r="M222" s="16">
        <v>1.7</v>
      </c>
      <c r="N222" s="16">
        <v>5.8</v>
      </c>
      <c r="O222" s="16">
        <v>2.1</v>
      </c>
      <c r="P222" s="17">
        <v>9.6</v>
      </c>
      <c r="Q222" s="16">
        <v>0</v>
      </c>
    </row>
    <row r="223" spans="1:17" ht="12.75" customHeight="1">
      <c r="A223" s="12"/>
      <c r="B223" s="20" t="s">
        <v>141</v>
      </c>
      <c r="C223" s="21">
        <f aca="true" t="shared" si="106" ref="C223:Q223">SUBTOTAL(109,C224)</f>
        <v>3560</v>
      </c>
      <c r="D223" s="21">
        <f t="shared" si="106"/>
        <v>2656</v>
      </c>
      <c r="E223" s="21">
        <f t="shared" si="106"/>
        <v>3152</v>
      </c>
      <c r="F223" s="17">
        <f t="shared" si="106"/>
        <v>9368</v>
      </c>
      <c r="G223" s="21">
        <f t="shared" si="106"/>
        <v>2747</v>
      </c>
      <c r="H223" s="21">
        <f t="shared" si="106"/>
        <v>498</v>
      </c>
      <c r="I223" s="29">
        <f t="shared" si="106"/>
        <v>1068</v>
      </c>
      <c r="J223" s="29">
        <f t="shared" si="106"/>
        <v>5505.76</v>
      </c>
      <c r="K223" s="29">
        <f t="shared" si="106"/>
        <v>2794.24</v>
      </c>
      <c r="L223" s="28">
        <f t="shared" si="106"/>
        <v>9368</v>
      </c>
      <c r="M223" s="21">
        <f t="shared" si="106"/>
        <v>1.9</v>
      </c>
      <c r="N223" s="21">
        <f t="shared" si="106"/>
        <v>8.5</v>
      </c>
      <c r="O223" s="21">
        <f t="shared" si="106"/>
        <v>3.7</v>
      </c>
      <c r="P223" s="17">
        <f t="shared" si="106"/>
        <v>14.100000000000001</v>
      </c>
      <c r="Q223" s="21">
        <f t="shared" si="106"/>
        <v>4.2</v>
      </c>
    </row>
    <row r="224" spans="1:17" ht="12.75" customHeight="1">
      <c r="A224" s="12"/>
      <c r="B224" s="19" t="s">
        <v>24</v>
      </c>
      <c r="C224" s="16">
        <v>3560</v>
      </c>
      <c r="D224" s="16">
        <v>2656</v>
      </c>
      <c r="E224" s="16">
        <v>3152</v>
      </c>
      <c r="F224" s="17">
        <v>9368</v>
      </c>
      <c r="G224" s="16">
        <v>2747</v>
      </c>
      <c r="H224" s="16">
        <v>498</v>
      </c>
      <c r="I224" s="27">
        <v>1068</v>
      </c>
      <c r="J224" s="27">
        <v>5505.76</v>
      </c>
      <c r="K224" s="27">
        <v>2794.24</v>
      </c>
      <c r="L224" s="28">
        <v>9368</v>
      </c>
      <c r="M224" s="16">
        <v>1.9</v>
      </c>
      <c r="N224" s="16">
        <v>8.5</v>
      </c>
      <c r="O224" s="16">
        <v>3.7</v>
      </c>
      <c r="P224" s="17">
        <v>14.100000000000001</v>
      </c>
      <c r="Q224" s="16">
        <v>4.2</v>
      </c>
    </row>
    <row r="225" spans="1:17" ht="12.75" customHeight="1">
      <c r="A225" s="68" t="s">
        <v>142</v>
      </c>
      <c r="B225" s="69"/>
      <c r="C225" s="10">
        <f aca="true" t="shared" si="107" ref="C225:Q225">SUM(C205,C207,C209,C211,C213,C215,C217,C219,C221,C223)</f>
        <v>24784</v>
      </c>
      <c r="D225" s="10">
        <f t="shared" si="107"/>
        <v>11295</v>
      </c>
      <c r="E225" s="10">
        <f t="shared" si="107"/>
        <v>32584</v>
      </c>
      <c r="F225" s="9">
        <f t="shared" si="107"/>
        <v>68663</v>
      </c>
      <c r="G225" s="10">
        <f t="shared" si="107"/>
        <v>4717</v>
      </c>
      <c r="H225" s="10">
        <f t="shared" si="107"/>
        <v>3541</v>
      </c>
      <c r="I225" s="30">
        <f t="shared" si="107"/>
        <v>7435.2</v>
      </c>
      <c r="J225" s="30">
        <f t="shared" si="107"/>
        <v>37837.100000000006</v>
      </c>
      <c r="K225" s="30">
        <f t="shared" si="107"/>
        <v>23390.699999999997</v>
      </c>
      <c r="L225" s="31">
        <f t="shared" si="107"/>
        <v>68663</v>
      </c>
      <c r="M225" s="10">
        <f t="shared" si="107"/>
        <v>13.8</v>
      </c>
      <c r="N225" s="10">
        <f t="shared" si="107"/>
        <v>59.49999999999999</v>
      </c>
      <c r="O225" s="10">
        <f t="shared" si="107"/>
        <v>31.599999999999998</v>
      </c>
      <c r="P225" s="9">
        <f t="shared" si="107"/>
        <v>104.9</v>
      </c>
      <c r="Q225" s="10">
        <f t="shared" si="107"/>
        <v>7.2</v>
      </c>
    </row>
    <row r="226" spans="1:17" ht="12.75" customHeight="1">
      <c r="A226" s="70" t="s">
        <v>18</v>
      </c>
      <c r="B226" s="71"/>
      <c r="C226" s="11">
        <f aca="true" t="shared" si="108" ref="C226:Q226">SUM(C33,C47,C63,C93,C117,C123,C149,C153,C177,C181,C203,C225)</f>
        <v>304410</v>
      </c>
      <c r="D226" s="11">
        <f t="shared" si="108"/>
        <v>191338</v>
      </c>
      <c r="E226" s="11">
        <f t="shared" si="108"/>
        <v>499542</v>
      </c>
      <c r="F226" s="11">
        <f t="shared" si="108"/>
        <v>995290</v>
      </c>
      <c r="G226" s="11">
        <f t="shared" si="108"/>
        <v>105483</v>
      </c>
      <c r="H226" s="11">
        <f t="shared" si="108"/>
        <v>74850</v>
      </c>
      <c r="I226" s="32">
        <f t="shared" si="108"/>
        <v>91323</v>
      </c>
      <c r="J226" s="32">
        <f t="shared" si="108"/>
        <v>539186.88</v>
      </c>
      <c r="K226" s="32">
        <f t="shared" si="108"/>
        <v>364780.12</v>
      </c>
      <c r="L226" s="32">
        <f t="shared" si="108"/>
        <v>995290</v>
      </c>
      <c r="M226" s="11">
        <f t="shared" si="108"/>
        <v>169.59999999999997</v>
      </c>
      <c r="N226" s="11">
        <f t="shared" si="108"/>
        <v>847.5999999999999</v>
      </c>
      <c r="O226" s="11">
        <f t="shared" si="108"/>
        <v>498.59999999999997</v>
      </c>
      <c r="P226" s="11">
        <f t="shared" si="108"/>
        <v>1515.8000000000002</v>
      </c>
      <c r="Q226" s="11">
        <f t="shared" si="108"/>
        <v>165.59999999999997</v>
      </c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9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</sheetData>
  <sheetProtection/>
  <mergeCells count="30">
    <mergeCell ref="A149:B149"/>
    <mergeCell ref="A153:B153"/>
    <mergeCell ref="A177:B177"/>
    <mergeCell ref="A181:B181"/>
    <mergeCell ref="A203:B203"/>
    <mergeCell ref="A226:B226"/>
    <mergeCell ref="A225:B225"/>
    <mergeCell ref="A33:B33"/>
    <mergeCell ref="A47:B47"/>
    <mergeCell ref="A63:B63"/>
    <mergeCell ref="A93:B93"/>
    <mergeCell ref="A117:B117"/>
    <mergeCell ref="A123:B123"/>
    <mergeCell ref="P1:Q1"/>
    <mergeCell ref="N8:N9"/>
    <mergeCell ref="O8:O9"/>
    <mergeCell ref="C6:H7"/>
    <mergeCell ref="I6:L7"/>
    <mergeCell ref="M6:Q7"/>
    <mergeCell ref="C8:C9"/>
    <mergeCell ref="D8:D9"/>
    <mergeCell ref="E8:E9"/>
    <mergeCell ref="C2:O2"/>
    <mergeCell ref="M8:M9"/>
    <mergeCell ref="H8:H9"/>
    <mergeCell ref="I8:I9"/>
    <mergeCell ref="J8:J9"/>
    <mergeCell ref="A6:A9"/>
    <mergeCell ref="B6:B9"/>
    <mergeCell ref="K8:K9"/>
  </mergeCells>
  <printOptions/>
  <pageMargins left="0.75" right="0.75" top="1" bottom="1" header="0.5" footer="0.5"/>
  <pageSetup horizontalDpi="300" verticalDpi="300" orientation="portrait" paperSize="9" scale="52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9"/>
  <sheetViews>
    <sheetView zoomScalePageLayoutView="0" workbookViewId="0" topLeftCell="A1">
      <selection activeCell="I13" sqref="I13:L20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17" width="8.7109375" style="0" customWidth="1"/>
  </cols>
  <sheetData>
    <row r="2" spans="3:15" ht="15.75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3:15" ht="15.7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3:15" ht="15.75">
      <c r="C4" s="26"/>
      <c r="F4" s="23"/>
      <c r="G4" s="23"/>
      <c r="H4" s="23"/>
      <c r="I4" s="24" t="s">
        <v>17</v>
      </c>
      <c r="J4" s="25" t="s">
        <v>143</v>
      </c>
      <c r="K4" s="23"/>
      <c r="L4" s="23"/>
      <c r="M4" s="23"/>
      <c r="N4" s="26"/>
      <c r="O4" s="26"/>
    </row>
    <row r="5" ht="13.5" thickBot="1"/>
    <row r="6" spans="1:17" ht="13.5" customHeight="1">
      <c r="A6" s="41" t="s">
        <v>0</v>
      </c>
      <c r="B6" s="43" t="s">
        <v>1</v>
      </c>
      <c r="C6" s="49" t="s">
        <v>3</v>
      </c>
      <c r="D6" s="50"/>
      <c r="E6" s="50"/>
      <c r="F6" s="50"/>
      <c r="G6" s="50"/>
      <c r="H6" s="51"/>
      <c r="I6" s="55" t="s">
        <v>4</v>
      </c>
      <c r="J6" s="56"/>
      <c r="K6" s="56"/>
      <c r="L6" s="57"/>
      <c r="M6" s="49" t="s">
        <v>5</v>
      </c>
      <c r="N6" s="50"/>
      <c r="O6" s="50"/>
      <c r="P6" s="50"/>
      <c r="Q6" s="61"/>
    </row>
    <row r="7" spans="1:17" ht="13.5" thickBot="1">
      <c r="A7" s="42"/>
      <c r="B7" s="44"/>
      <c r="C7" s="52"/>
      <c r="D7" s="53"/>
      <c r="E7" s="53"/>
      <c r="F7" s="53"/>
      <c r="G7" s="53"/>
      <c r="H7" s="54"/>
      <c r="I7" s="58"/>
      <c r="J7" s="59"/>
      <c r="K7" s="59"/>
      <c r="L7" s="60"/>
      <c r="M7" s="52"/>
      <c r="N7" s="53"/>
      <c r="O7" s="53"/>
      <c r="P7" s="53"/>
      <c r="Q7" s="62"/>
    </row>
    <row r="8" spans="1:17" ht="12.75">
      <c r="A8" s="42"/>
      <c r="B8" s="44"/>
      <c r="C8" s="63" t="s">
        <v>14</v>
      </c>
      <c r="D8" s="65" t="s">
        <v>15</v>
      </c>
      <c r="E8" s="65" t="s">
        <v>16</v>
      </c>
      <c r="F8" s="7" t="s">
        <v>9</v>
      </c>
      <c r="G8" s="7" t="s">
        <v>12</v>
      </c>
      <c r="H8" s="35" t="s">
        <v>2</v>
      </c>
      <c r="I8" s="37" t="s">
        <v>6</v>
      </c>
      <c r="J8" s="39" t="s">
        <v>7</v>
      </c>
      <c r="K8" s="39" t="s">
        <v>8</v>
      </c>
      <c r="L8" s="3" t="s">
        <v>9</v>
      </c>
      <c r="M8" s="33" t="s">
        <v>6</v>
      </c>
      <c r="N8" s="47" t="s">
        <v>7</v>
      </c>
      <c r="O8" s="47" t="s">
        <v>8</v>
      </c>
      <c r="P8" s="5" t="s">
        <v>9</v>
      </c>
      <c r="Q8" s="7" t="s">
        <v>12</v>
      </c>
    </row>
    <row r="9" spans="1:17" ht="13.5" thickBot="1">
      <c r="A9" s="36"/>
      <c r="B9" s="45"/>
      <c r="C9" s="64"/>
      <c r="D9" s="66"/>
      <c r="E9" s="66"/>
      <c r="F9" s="8" t="s">
        <v>10</v>
      </c>
      <c r="G9" s="8" t="s">
        <v>13</v>
      </c>
      <c r="H9" s="36"/>
      <c r="I9" s="38"/>
      <c r="J9" s="40"/>
      <c r="K9" s="40"/>
      <c r="L9" s="4" t="s">
        <v>10</v>
      </c>
      <c r="M9" s="34"/>
      <c r="N9" s="48"/>
      <c r="O9" s="48"/>
      <c r="P9" s="6" t="s">
        <v>11</v>
      </c>
      <c r="Q9" s="8" t="s">
        <v>13</v>
      </c>
    </row>
    <row r="10" spans="1:17" ht="12.75" customHeight="1">
      <c r="A10" s="12" t="s">
        <v>22</v>
      </c>
      <c r="B10" s="18"/>
      <c r="C10" s="13"/>
      <c r="D10" s="13"/>
      <c r="E10" s="13"/>
      <c r="F10" s="14"/>
      <c r="G10" s="13"/>
      <c r="H10" s="13"/>
      <c r="I10" s="13"/>
      <c r="J10" s="13"/>
      <c r="K10" s="13"/>
      <c r="L10" s="14"/>
      <c r="M10" s="13"/>
      <c r="N10" s="13"/>
      <c r="O10" s="13"/>
      <c r="P10" s="14"/>
      <c r="Q10" s="15"/>
    </row>
    <row r="11" spans="1:17" ht="12.75" customHeight="1">
      <c r="A11" s="12"/>
      <c r="B11" s="20" t="s">
        <v>27</v>
      </c>
      <c r="C11" s="21">
        <f aca="true" t="shared" si="0" ref="C11:Q11">SUBTOTAL(109,C12)</f>
        <v>46</v>
      </c>
      <c r="D11" s="21">
        <f t="shared" si="0"/>
        <v>0</v>
      </c>
      <c r="E11" s="21">
        <f t="shared" si="0"/>
        <v>0</v>
      </c>
      <c r="F11" s="17">
        <f t="shared" si="0"/>
        <v>46</v>
      </c>
      <c r="G11" s="21">
        <f t="shared" si="0"/>
        <v>0</v>
      </c>
      <c r="H11" s="21">
        <f t="shared" si="0"/>
        <v>0</v>
      </c>
      <c r="I11" s="29">
        <f t="shared" si="0"/>
        <v>13.8</v>
      </c>
      <c r="J11" s="29">
        <f t="shared" si="0"/>
        <v>32.2</v>
      </c>
      <c r="K11" s="29">
        <f t="shared" si="0"/>
        <v>0</v>
      </c>
      <c r="L11" s="28">
        <f t="shared" si="0"/>
        <v>46</v>
      </c>
      <c r="M11" s="21">
        <f t="shared" si="0"/>
        <v>0</v>
      </c>
      <c r="N11" s="21">
        <f t="shared" si="0"/>
        <v>0.1</v>
      </c>
      <c r="O11" s="21">
        <f t="shared" si="0"/>
        <v>0</v>
      </c>
      <c r="P11" s="17">
        <f t="shared" si="0"/>
        <v>0.1</v>
      </c>
      <c r="Q11" s="21">
        <f t="shared" si="0"/>
        <v>0</v>
      </c>
    </row>
    <row r="12" spans="1:17" ht="12.75" customHeight="1">
      <c r="A12" s="12"/>
      <c r="B12" s="19" t="s">
        <v>144</v>
      </c>
      <c r="C12" s="16">
        <v>46</v>
      </c>
      <c r="D12" s="16">
        <v>0</v>
      </c>
      <c r="E12" s="16">
        <v>0</v>
      </c>
      <c r="F12" s="17">
        <v>46</v>
      </c>
      <c r="G12" s="16">
        <v>0</v>
      </c>
      <c r="H12" s="16">
        <v>0</v>
      </c>
      <c r="I12" s="27">
        <v>13.8</v>
      </c>
      <c r="J12" s="27">
        <v>32.2</v>
      </c>
      <c r="K12" s="27">
        <v>0</v>
      </c>
      <c r="L12" s="28">
        <v>46</v>
      </c>
      <c r="M12" s="16">
        <v>0</v>
      </c>
      <c r="N12" s="16">
        <v>0.1</v>
      </c>
      <c r="O12" s="16">
        <v>0</v>
      </c>
      <c r="P12" s="17">
        <v>0.1</v>
      </c>
      <c r="Q12" s="16">
        <v>0</v>
      </c>
    </row>
    <row r="13" spans="1:17" ht="12.75" customHeight="1">
      <c r="A13" s="12"/>
      <c r="B13" s="20" t="s">
        <v>29</v>
      </c>
      <c r="C13" s="21">
        <f aca="true" t="shared" si="1" ref="C13:Q13">SUBTOTAL(109,C14)</f>
        <v>25</v>
      </c>
      <c r="D13" s="21">
        <f t="shared" si="1"/>
        <v>3</v>
      </c>
      <c r="E13" s="21">
        <f t="shared" si="1"/>
        <v>38</v>
      </c>
      <c r="F13" s="17">
        <f t="shared" si="1"/>
        <v>66</v>
      </c>
      <c r="G13" s="21">
        <f t="shared" si="1"/>
        <v>59</v>
      </c>
      <c r="H13" s="21">
        <f t="shared" si="1"/>
        <v>0</v>
      </c>
      <c r="I13" s="29">
        <f t="shared" si="1"/>
        <v>7.5</v>
      </c>
      <c r="J13" s="29">
        <f t="shared" si="1"/>
        <v>34.68</v>
      </c>
      <c r="K13" s="29">
        <f t="shared" si="1"/>
        <v>23.82</v>
      </c>
      <c r="L13" s="28">
        <f t="shared" si="1"/>
        <v>66</v>
      </c>
      <c r="M13" s="21">
        <f t="shared" si="1"/>
        <v>0</v>
      </c>
      <c r="N13" s="21">
        <f t="shared" si="1"/>
        <v>0.1</v>
      </c>
      <c r="O13" s="21">
        <f t="shared" si="1"/>
        <v>0</v>
      </c>
      <c r="P13" s="17">
        <f t="shared" si="1"/>
        <v>0.1</v>
      </c>
      <c r="Q13" s="21">
        <f t="shared" si="1"/>
        <v>0.1</v>
      </c>
    </row>
    <row r="14" spans="1:17" ht="12.75" customHeight="1">
      <c r="A14" s="12"/>
      <c r="B14" s="19" t="s">
        <v>144</v>
      </c>
      <c r="C14" s="16">
        <v>25</v>
      </c>
      <c r="D14" s="16">
        <v>3</v>
      </c>
      <c r="E14" s="16">
        <v>38</v>
      </c>
      <c r="F14" s="17">
        <v>66</v>
      </c>
      <c r="G14" s="16">
        <v>59</v>
      </c>
      <c r="H14" s="16">
        <v>0</v>
      </c>
      <c r="I14" s="27">
        <v>7.5</v>
      </c>
      <c r="J14" s="27">
        <v>34.68</v>
      </c>
      <c r="K14" s="27">
        <v>23.82</v>
      </c>
      <c r="L14" s="28">
        <v>66</v>
      </c>
      <c r="M14" s="16">
        <v>0</v>
      </c>
      <c r="N14" s="16">
        <v>0.1</v>
      </c>
      <c r="O14" s="16">
        <v>0</v>
      </c>
      <c r="P14" s="17">
        <v>0.1</v>
      </c>
      <c r="Q14" s="16">
        <v>0.1</v>
      </c>
    </row>
    <row r="15" spans="1:17" ht="12.75" customHeight="1">
      <c r="A15" s="12"/>
      <c r="B15" s="20" t="s">
        <v>31</v>
      </c>
      <c r="C15" s="21">
        <f aca="true" t="shared" si="2" ref="C15:Q15">SUBTOTAL(109,C16)</f>
        <v>24</v>
      </c>
      <c r="D15" s="21">
        <f t="shared" si="2"/>
        <v>0</v>
      </c>
      <c r="E15" s="21">
        <f t="shared" si="2"/>
        <v>0</v>
      </c>
      <c r="F15" s="17">
        <f t="shared" si="2"/>
        <v>24</v>
      </c>
      <c r="G15" s="21">
        <f t="shared" si="2"/>
        <v>0</v>
      </c>
      <c r="H15" s="21">
        <f t="shared" si="2"/>
        <v>0</v>
      </c>
      <c r="I15" s="29">
        <f t="shared" si="2"/>
        <v>7.2</v>
      </c>
      <c r="J15" s="29">
        <f t="shared" si="2"/>
        <v>16.8</v>
      </c>
      <c r="K15" s="29">
        <f t="shared" si="2"/>
        <v>0</v>
      </c>
      <c r="L15" s="28">
        <f t="shared" si="2"/>
        <v>24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17">
        <f t="shared" si="2"/>
        <v>0</v>
      </c>
      <c r="Q15" s="21">
        <f t="shared" si="2"/>
        <v>0</v>
      </c>
    </row>
    <row r="16" spans="1:17" ht="12.75" customHeight="1">
      <c r="A16" s="12"/>
      <c r="B16" s="19" t="s">
        <v>144</v>
      </c>
      <c r="C16" s="16">
        <v>24</v>
      </c>
      <c r="D16" s="16">
        <v>0</v>
      </c>
      <c r="E16" s="16">
        <v>0</v>
      </c>
      <c r="F16" s="17">
        <v>24</v>
      </c>
      <c r="G16" s="16">
        <v>0</v>
      </c>
      <c r="H16" s="16">
        <v>0</v>
      </c>
      <c r="I16" s="27">
        <v>7.2</v>
      </c>
      <c r="J16" s="27">
        <v>16.8</v>
      </c>
      <c r="K16" s="27">
        <v>0</v>
      </c>
      <c r="L16" s="28">
        <v>24</v>
      </c>
      <c r="M16" s="16">
        <v>0</v>
      </c>
      <c r="N16" s="16">
        <v>0</v>
      </c>
      <c r="O16" s="16">
        <v>0</v>
      </c>
      <c r="P16" s="17">
        <v>0</v>
      </c>
      <c r="Q16" s="16">
        <v>0</v>
      </c>
    </row>
    <row r="17" spans="1:17" ht="12.75" customHeight="1">
      <c r="A17" s="68" t="s">
        <v>35</v>
      </c>
      <c r="B17" s="69"/>
      <c r="C17" s="10">
        <f aca="true" t="shared" si="3" ref="C17:Q17">SUM(C11,C13,C15)</f>
        <v>95</v>
      </c>
      <c r="D17" s="10">
        <f t="shared" si="3"/>
        <v>3</v>
      </c>
      <c r="E17" s="10">
        <f t="shared" si="3"/>
        <v>38</v>
      </c>
      <c r="F17" s="9">
        <f t="shared" si="3"/>
        <v>136</v>
      </c>
      <c r="G17" s="10">
        <f t="shared" si="3"/>
        <v>59</v>
      </c>
      <c r="H17" s="10">
        <f t="shared" si="3"/>
        <v>0</v>
      </c>
      <c r="I17" s="30">
        <f t="shared" si="3"/>
        <v>28.5</v>
      </c>
      <c r="J17" s="30">
        <f t="shared" si="3"/>
        <v>83.67999999999999</v>
      </c>
      <c r="K17" s="30">
        <f t="shared" si="3"/>
        <v>23.82</v>
      </c>
      <c r="L17" s="31">
        <f t="shared" si="3"/>
        <v>136</v>
      </c>
      <c r="M17" s="10">
        <f t="shared" si="3"/>
        <v>0</v>
      </c>
      <c r="N17" s="10">
        <f t="shared" si="3"/>
        <v>0.2</v>
      </c>
      <c r="O17" s="10">
        <f t="shared" si="3"/>
        <v>0</v>
      </c>
      <c r="P17" s="9">
        <f t="shared" si="3"/>
        <v>0.2</v>
      </c>
      <c r="Q17" s="10">
        <f t="shared" si="3"/>
        <v>0.1</v>
      </c>
    </row>
    <row r="18" spans="1:17" ht="12.75" customHeight="1">
      <c r="A18" s="12" t="s">
        <v>36</v>
      </c>
      <c r="B18" s="18"/>
      <c r="C18" s="13"/>
      <c r="D18" s="13"/>
      <c r="E18" s="13"/>
      <c r="F18" s="14"/>
      <c r="G18" s="13"/>
      <c r="H18" s="13"/>
      <c r="I18" s="13"/>
      <c r="J18" s="13"/>
      <c r="K18" s="13"/>
      <c r="L18" s="14"/>
      <c r="M18" s="13"/>
      <c r="N18" s="13"/>
      <c r="O18" s="13"/>
      <c r="P18" s="14"/>
      <c r="Q18" s="15"/>
    </row>
    <row r="19" spans="1:17" ht="12.75" customHeight="1">
      <c r="A19" s="12"/>
      <c r="B19" s="20" t="s">
        <v>40</v>
      </c>
      <c r="C19" s="21">
        <f aca="true" t="shared" si="4" ref="C19:Q19">SUBTOTAL(109,C20)</f>
        <v>4</v>
      </c>
      <c r="D19" s="21">
        <f t="shared" si="4"/>
        <v>1</v>
      </c>
      <c r="E19" s="21">
        <f t="shared" si="4"/>
        <v>140</v>
      </c>
      <c r="F19" s="17">
        <f t="shared" si="4"/>
        <v>145</v>
      </c>
      <c r="G19" s="21">
        <f t="shared" si="4"/>
        <v>0</v>
      </c>
      <c r="H19" s="21">
        <f t="shared" si="4"/>
        <v>0</v>
      </c>
      <c r="I19" s="29">
        <f t="shared" si="4"/>
        <v>1.2</v>
      </c>
      <c r="J19" s="29">
        <f t="shared" si="4"/>
        <v>59.46</v>
      </c>
      <c r="K19" s="29">
        <f t="shared" si="4"/>
        <v>84.34</v>
      </c>
      <c r="L19" s="28">
        <f t="shared" si="4"/>
        <v>145</v>
      </c>
      <c r="M19" s="21">
        <f t="shared" si="4"/>
        <v>0</v>
      </c>
      <c r="N19" s="21">
        <f t="shared" si="4"/>
        <v>0.1</v>
      </c>
      <c r="O19" s="21">
        <f t="shared" si="4"/>
        <v>0.1</v>
      </c>
      <c r="P19" s="17">
        <f t="shared" si="4"/>
        <v>0.2</v>
      </c>
      <c r="Q19" s="21">
        <f t="shared" si="4"/>
        <v>0</v>
      </c>
    </row>
    <row r="20" spans="1:17" ht="12.75" customHeight="1">
      <c r="A20" s="12"/>
      <c r="B20" s="19" t="s">
        <v>144</v>
      </c>
      <c r="C20" s="16">
        <v>4</v>
      </c>
      <c r="D20" s="16">
        <v>1</v>
      </c>
      <c r="E20" s="16">
        <v>140</v>
      </c>
      <c r="F20" s="17">
        <v>145</v>
      </c>
      <c r="G20" s="16">
        <v>0</v>
      </c>
      <c r="H20" s="16">
        <v>0</v>
      </c>
      <c r="I20" s="27">
        <v>1.2</v>
      </c>
      <c r="J20" s="27">
        <v>59.46</v>
      </c>
      <c r="K20" s="27">
        <v>84.34</v>
      </c>
      <c r="L20" s="28">
        <v>145</v>
      </c>
      <c r="M20" s="16">
        <v>0</v>
      </c>
      <c r="N20" s="16">
        <v>0.1</v>
      </c>
      <c r="O20" s="16">
        <v>0.1</v>
      </c>
      <c r="P20" s="17">
        <v>0.2</v>
      </c>
      <c r="Q20" s="16">
        <v>0</v>
      </c>
    </row>
    <row r="21" spans="1:17" ht="12.75" customHeight="1">
      <c r="A21" s="12"/>
      <c r="B21" s="20" t="s">
        <v>42</v>
      </c>
      <c r="C21" s="21">
        <f aca="true" t="shared" si="5" ref="C21:Q21">SUBTOTAL(109,C22)</f>
        <v>19</v>
      </c>
      <c r="D21" s="21">
        <f t="shared" si="5"/>
        <v>0</v>
      </c>
      <c r="E21" s="21">
        <f t="shared" si="5"/>
        <v>20</v>
      </c>
      <c r="F21" s="17">
        <f t="shared" si="5"/>
        <v>39</v>
      </c>
      <c r="G21" s="21">
        <f t="shared" si="5"/>
        <v>39</v>
      </c>
      <c r="H21" s="21">
        <f t="shared" si="5"/>
        <v>0</v>
      </c>
      <c r="I21" s="29">
        <f t="shared" si="5"/>
        <v>5.7</v>
      </c>
      <c r="J21" s="29">
        <f t="shared" si="5"/>
        <v>21.3</v>
      </c>
      <c r="K21" s="29">
        <f t="shared" si="5"/>
        <v>12</v>
      </c>
      <c r="L21" s="28">
        <f t="shared" si="5"/>
        <v>39</v>
      </c>
      <c r="M21" s="21">
        <f t="shared" si="5"/>
        <v>0</v>
      </c>
      <c r="N21" s="21">
        <f t="shared" si="5"/>
        <v>0</v>
      </c>
      <c r="O21" s="21">
        <f t="shared" si="5"/>
        <v>0</v>
      </c>
      <c r="P21" s="17">
        <f t="shared" si="5"/>
        <v>0</v>
      </c>
      <c r="Q21" s="21">
        <f t="shared" si="5"/>
        <v>0.1</v>
      </c>
    </row>
    <row r="22" spans="1:17" ht="12.75" customHeight="1">
      <c r="A22" s="12"/>
      <c r="B22" s="19" t="s">
        <v>144</v>
      </c>
      <c r="C22" s="16">
        <v>19</v>
      </c>
      <c r="D22" s="16">
        <v>0</v>
      </c>
      <c r="E22" s="16">
        <v>20</v>
      </c>
      <c r="F22" s="17">
        <v>39</v>
      </c>
      <c r="G22" s="16">
        <v>39</v>
      </c>
      <c r="H22" s="16">
        <v>0</v>
      </c>
      <c r="I22" s="27">
        <v>5.7</v>
      </c>
      <c r="J22" s="27">
        <v>21.3</v>
      </c>
      <c r="K22" s="27">
        <v>12</v>
      </c>
      <c r="L22" s="28">
        <v>39</v>
      </c>
      <c r="M22" s="16">
        <v>0</v>
      </c>
      <c r="N22" s="16">
        <v>0</v>
      </c>
      <c r="O22" s="16">
        <v>0</v>
      </c>
      <c r="P22" s="17">
        <v>0</v>
      </c>
      <c r="Q22" s="16">
        <v>0.1</v>
      </c>
    </row>
    <row r="23" spans="1:17" ht="12.75" customHeight="1">
      <c r="A23" s="68" t="s">
        <v>43</v>
      </c>
      <c r="B23" s="69"/>
      <c r="C23" s="10">
        <f aca="true" t="shared" si="6" ref="C23:Q23">SUM(C19,C21)</f>
        <v>23</v>
      </c>
      <c r="D23" s="10">
        <f t="shared" si="6"/>
        <v>1</v>
      </c>
      <c r="E23" s="10">
        <f t="shared" si="6"/>
        <v>160</v>
      </c>
      <c r="F23" s="9">
        <f t="shared" si="6"/>
        <v>184</v>
      </c>
      <c r="G23" s="10">
        <f t="shared" si="6"/>
        <v>39</v>
      </c>
      <c r="H23" s="10">
        <f t="shared" si="6"/>
        <v>0</v>
      </c>
      <c r="I23" s="30">
        <f t="shared" si="6"/>
        <v>6.9</v>
      </c>
      <c r="J23" s="30">
        <f t="shared" si="6"/>
        <v>80.76</v>
      </c>
      <c r="K23" s="30">
        <f t="shared" si="6"/>
        <v>96.34</v>
      </c>
      <c r="L23" s="31">
        <f t="shared" si="6"/>
        <v>184</v>
      </c>
      <c r="M23" s="10">
        <f t="shared" si="6"/>
        <v>0</v>
      </c>
      <c r="N23" s="10">
        <f t="shared" si="6"/>
        <v>0.1</v>
      </c>
      <c r="O23" s="10">
        <f t="shared" si="6"/>
        <v>0.1</v>
      </c>
      <c r="P23" s="9">
        <f t="shared" si="6"/>
        <v>0.2</v>
      </c>
      <c r="Q23" s="10">
        <f t="shared" si="6"/>
        <v>0.1</v>
      </c>
    </row>
    <row r="24" spans="1:17" ht="12.75" customHeight="1">
      <c r="A24" s="12" t="s">
        <v>44</v>
      </c>
      <c r="B24" s="18"/>
      <c r="C24" s="13"/>
      <c r="D24" s="13"/>
      <c r="E24" s="13"/>
      <c r="F24" s="14"/>
      <c r="G24" s="13"/>
      <c r="H24" s="13"/>
      <c r="I24" s="13"/>
      <c r="J24" s="13"/>
      <c r="K24" s="13"/>
      <c r="L24" s="14"/>
      <c r="M24" s="13"/>
      <c r="N24" s="13"/>
      <c r="O24" s="13"/>
      <c r="P24" s="14"/>
      <c r="Q24" s="15"/>
    </row>
    <row r="25" spans="1:17" ht="12.75" customHeight="1">
      <c r="A25" s="12"/>
      <c r="B25" s="20" t="s">
        <v>50</v>
      </c>
      <c r="C25" s="21">
        <f aca="true" t="shared" si="7" ref="C25:Q25">SUBTOTAL(109,C26)</f>
        <v>29</v>
      </c>
      <c r="D25" s="21">
        <f t="shared" si="7"/>
        <v>0</v>
      </c>
      <c r="E25" s="21">
        <f t="shared" si="7"/>
        <v>54</v>
      </c>
      <c r="F25" s="17">
        <f t="shared" si="7"/>
        <v>83</v>
      </c>
      <c r="G25" s="21">
        <f t="shared" si="7"/>
        <v>83</v>
      </c>
      <c r="H25" s="21">
        <f t="shared" si="7"/>
        <v>0</v>
      </c>
      <c r="I25" s="29">
        <f t="shared" si="7"/>
        <v>8.7</v>
      </c>
      <c r="J25" s="29">
        <f t="shared" si="7"/>
        <v>41.9</v>
      </c>
      <c r="K25" s="29">
        <f t="shared" si="7"/>
        <v>32.4</v>
      </c>
      <c r="L25" s="28">
        <f t="shared" si="7"/>
        <v>83</v>
      </c>
      <c r="M25" s="21">
        <f t="shared" si="7"/>
        <v>0</v>
      </c>
      <c r="N25" s="21">
        <f t="shared" si="7"/>
        <v>0.1</v>
      </c>
      <c r="O25" s="21">
        <f t="shared" si="7"/>
        <v>0</v>
      </c>
      <c r="P25" s="17">
        <f t="shared" si="7"/>
        <v>0.1</v>
      </c>
      <c r="Q25" s="21">
        <f t="shared" si="7"/>
        <v>0.1</v>
      </c>
    </row>
    <row r="26" spans="1:17" ht="12.75" customHeight="1">
      <c r="A26" s="12"/>
      <c r="B26" s="19" t="s">
        <v>144</v>
      </c>
      <c r="C26" s="16">
        <v>29</v>
      </c>
      <c r="D26" s="16">
        <v>0</v>
      </c>
      <c r="E26" s="16">
        <v>54</v>
      </c>
      <c r="F26" s="17">
        <v>83</v>
      </c>
      <c r="G26" s="16">
        <v>83</v>
      </c>
      <c r="H26" s="16">
        <v>0</v>
      </c>
      <c r="I26" s="27">
        <v>8.7</v>
      </c>
      <c r="J26" s="27">
        <v>41.9</v>
      </c>
      <c r="K26" s="27">
        <v>32.4</v>
      </c>
      <c r="L26" s="28">
        <v>83</v>
      </c>
      <c r="M26" s="16">
        <v>0</v>
      </c>
      <c r="N26" s="16">
        <v>0.1</v>
      </c>
      <c r="O26" s="16">
        <v>0</v>
      </c>
      <c r="P26" s="17">
        <v>0.1</v>
      </c>
      <c r="Q26" s="16">
        <v>0.1</v>
      </c>
    </row>
    <row r="27" spans="1:17" ht="12.75" customHeight="1">
      <c r="A27" s="12"/>
      <c r="B27" s="20" t="s">
        <v>51</v>
      </c>
      <c r="C27" s="21">
        <f aca="true" t="shared" si="8" ref="C27:Q27">SUBTOTAL(109,C28)</f>
        <v>55</v>
      </c>
      <c r="D27" s="21">
        <f t="shared" si="8"/>
        <v>46</v>
      </c>
      <c r="E27" s="21">
        <f t="shared" si="8"/>
        <v>58</v>
      </c>
      <c r="F27" s="17">
        <f t="shared" si="8"/>
        <v>159</v>
      </c>
      <c r="G27" s="21">
        <f t="shared" si="8"/>
        <v>159</v>
      </c>
      <c r="H27" s="21">
        <f t="shared" si="8"/>
        <v>0</v>
      </c>
      <c r="I27" s="29">
        <f t="shared" si="8"/>
        <v>16.5</v>
      </c>
      <c r="J27" s="29">
        <f t="shared" si="8"/>
        <v>92.06</v>
      </c>
      <c r="K27" s="29">
        <f t="shared" si="8"/>
        <v>50.44</v>
      </c>
      <c r="L27" s="28">
        <f t="shared" si="8"/>
        <v>159</v>
      </c>
      <c r="M27" s="21">
        <f t="shared" si="8"/>
        <v>0</v>
      </c>
      <c r="N27" s="21">
        <f t="shared" si="8"/>
        <v>0.1</v>
      </c>
      <c r="O27" s="21">
        <f t="shared" si="8"/>
        <v>0.1</v>
      </c>
      <c r="P27" s="17">
        <f t="shared" si="8"/>
        <v>0.2</v>
      </c>
      <c r="Q27" s="21">
        <f t="shared" si="8"/>
        <v>0.2</v>
      </c>
    </row>
    <row r="28" spans="1:17" ht="12.75" customHeight="1">
      <c r="A28" s="12"/>
      <c r="B28" s="19" t="s">
        <v>144</v>
      </c>
      <c r="C28" s="16">
        <v>55</v>
      </c>
      <c r="D28" s="16">
        <v>46</v>
      </c>
      <c r="E28" s="16">
        <v>58</v>
      </c>
      <c r="F28" s="17">
        <v>159</v>
      </c>
      <c r="G28" s="16">
        <v>159</v>
      </c>
      <c r="H28" s="16">
        <v>0</v>
      </c>
      <c r="I28" s="27">
        <v>16.5</v>
      </c>
      <c r="J28" s="27">
        <v>92.06</v>
      </c>
      <c r="K28" s="27">
        <v>50.44</v>
      </c>
      <c r="L28" s="28">
        <v>159</v>
      </c>
      <c r="M28" s="16">
        <v>0</v>
      </c>
      <c r="N28" s="16">
        <v>0.1</v>
      </c>
      <c r="O28" s="16">
        <v>0.1</v>
      </c>
      <c r="P28" s="17">
        <v>0.2</v>
      </c>
      <c r="Q28" s="16">
        <v>0.2</v>
      </c>
    </row>
    <row r="29" spans="1:17" ht="12.75" customHeight="1">
      <c r="A29" s="68" t="s">
        <v>52</v>
      </c>
      <c r="B29" s="69"/>
      <c r="C29" s="10">
        <f aca="true" t="shared" si="9" ref="C29:Q29">SUM(C25,C27)</f>
        <v>84</v>
      </c>
      <c r="D29" s="10">
        <f t="shared" si="9"/>
        <v>46</v>
      </c>
      <c r="E29" s="10">
        <f t="shared" si="9"/>
        <v>112</v>
      </c>
      <c r="F29" s="9">
        <f t="shared" si="9"/>
        <v>242</v>
      </c>
      <c r="G29" s="10">
        <f t="shared" si="9"/>
        <v>242</v>
      </c>
      <c r="H29" s="10">
        <f t="shared" si="9"/>
        <v>0</v>
      </c>
      <c r="I29" s="30">
        <f t="shared" si="9"/>
        <v>25.2</v>
      </c>
      <c r="J29" s="30">
        <f t="shared" si="9"/>
        <v>133.96</v>
      </c>
      <c r="K29" s="30">
        <f t="shared" si="9"/>
        <v>82.84</v>
      </c>
      <c r="L29" s="31">
        <f t="shared" si="9"/>
        <v>242</v>
      </c>
      <c r="M29" s="10">
        <f t="shared" si="9"/>
        <v>0</v>
      </c>
      <c r="N29" s="10">
        <f t="shared" si="9"/>
        <v>0.2</v>
      </c>
      <c r="O29" s="10">
        <f t="shared" si="9"/>
        <v>0.1</v>
      </c>
      <c r="P29" s="9">
        <f t="shared" si="9"/>
        <v>0.30000000000000004</v>
      </c>
      <c r="Q29" s="10">
        <f t="shared" si="9"/>
        <v>0.30000000000000004</v>
      </c>
    </row>
    <row r="30" spans="1:17" ht="12.75" customHeight="1">
      <c r="A30" s="12" t="s">
        <v>53</v>
      </c>
      <c r="B30" s="18"/>
      <c r="C30" s="13"/>
      <c r="D30" s="13"/>
      <c r="E30" s="13"/>
      <c r="F30" s="14"/>
      <c r="G30" s="13"/>
      <c r="H30" s="13"/>
      <c r="I30" s="13"/>
      <c r="J30" s="13"/>
      <c r="K30" s="13"/>
      <c r="L30" s="14"/>
      <c r="M30" s="13"/>
      <c r="N30" s="13"/>
      <c r="O30" s="13"/>
      <c r="P30" s="14"/>
      <c r="Q30" s="15"/>
    </row>
    <row r="31" spans="1:17" ht="12.75" customHeight="1">
      <c r="A31" s="12"/>
      <c r="B31" s="20" t="s">
        <v>67</v>
      </c>
      <c r="C31" s="21">
        <f aca="true" t="shared" si="10" ref="C31:Q31">SUBTOTAL(109,C32)</f>
        <v>20</v>
      </c>
      <c r="D31" s="21">
        <f t="shared" si="10"/>
        <v>3</v>
      </c>
      <c r="E31" s="21">
        <f t="shared" si="10"/>
        <v>18</v>
      </c>
      <c r="F31" s="17">
        <f t="shared" si="10"/>
        <v>41</v>
      </c>
      <c r="G31" s="21">
        <f t="shared" si="10"/>
        <v>41</v>
      </c>
      <c r="H31" s="21">
        <f t="shared" si="10"/>
        <v>0</v>
      </c>
      <c r="I31" s="29">
        <f t="shared" si="10"/>
        <v>6</v>
      </c>
      <c r="J31" s="29">
        <f t="shared" si="10"/>
        <v>23.18</v>
      </c>
      <c r="K31" s="29">
        <f t="shared" si="10"/>
        <v>11.82</v>
      </c>
      <c r="L31" s="28">
        <f t="shared" si="10"/>
        <v>41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17">
        <f t="shared" si="10"/>
        <v>0</v>
      </c>
      <c r="Q31" s="21">
        <f t="shared" si="10"/>
        <v>0.1</v>
      </c>
    </row>
    <row r="32" spans="1:17" ht="12.75" customHeight="1">
      <c r="A32" s="12"/>
      <c r="B32" s="19" t="s">
        <v>144</v>
      </c>
      <c r="C32" s="16">
        <v>20</v>
      </c>
      <c r="D32" s="16">
        <v>3</v>
      </c>
      <c r="E32" s="16">
        <v>18</v>
      </c>
      <c r="F32" s="17">
        <v>41</v>
      </c>
      <c r="G32" s="16">
        <v>41</v>
      </c>
      <c r="H32" s="16">
        <v>0</v>
      </c>
      <c r="I32" s="27">
        <v>6</v>
      </c>
      <c r="J32" s="27">
        <v>23.18</v>
      </c>
      <c r="K32" s="27">
        <v>11.82</v>
      </c>
      <c r="L32" s="28">
        <v>41</v>
      </c>
      <c r="M32" s="16">
        <v>0</v>
      </c>
      <c r="N32" s="16">
        <v>0</v>
      </c>
      <c r="O32" s="16">
        <v>0</v>
      </c>
      <c r="P32" s="17">
        <v>0</v>
      </c>
      <c r="Q32" s="16">
        <v>0.1</v>
      </c>
    </row>
    <row r="33" spans="1:17" ht="12.75" customHeight="1">
      <c r="A33" s="68" t="s">
        <v>68</v>
      </c>
      <c r="B33" s="69"/>
      <c r="C33" s="10">
        <f aca="true" t="shared" si="11" ref="C33:Q33">SUM(C31)</f>
        <v>20</v>
      </c>
      <c r="D33" s="10">
        <f t="shared" si="11"/>
        <v>3</v>
      </c>
      <c r="E33" s="10">
        <f t="shared" si="11"/>
        <v>18</v>
      </c>
      <c r="F33" s="9">
        <f t="shared" si="11"/>
        <v>41</v>
      </c>
      <c r="G33" s="10">
        <f t="shared" si="11"/>
        <v>41</v>
      </c>
      <c r="H33" s="10">
        <f t="shared" si="11"/>
        <v>0</v>
      </c>
      <c r="I33" s="30">
        <f t="shared" si="11"/>
        <v>6</v>
      </c>
      <c r="J33" s="30">
        <f t="shared" si="11"/>
        <v>23.18</v>
      </c>
      <c r="K33" s="30">
        <f t="shared" si="11"/>
        <v>11.82</v>
      </c>
      <c r="L33" s="31">
        <f t="shared" si="11"/>
        <v>41</v>
      </c>
      <c r="M33" s="10">
        <f t="shared" si="11"/>
        <v>0</v>
      </c>
      <c r="N33" s="10">
        <f t="shared" si="11"/>
        <v>0</v>
      </c>
      <c r="O33" s="10">
        <f t="shared" si="11"/>
        <v>0</v>
      </c>
      <c r="P33" s="9">
        <f t="shared" si="11"/>
        <v>0</v>
      </c>
      <c r="Q33" s="10">
        <f t="shared" si="11"/>
        <v>0.1</v>
      </c>
    </row>
    <row r="34" spans="1:17" ht="12.75" customHeight="1">
      <c r="A34" s="12" t="s">
        <v>69</v>
      </c>
      <c r="B34" s="18"/>
      <c r="C34" s="13"/>
      <c r="D34" s="13"/>
      <c r="E34" s="13"/>
      <c r="F34" s="14"/>
      <c r="G34" s="13"/>
      <c r="H34" s="13"/>
      <c r="I34" s="13"/>
      <c r="J34" s="13"/>
      <c r="K34" s="13"/>
      <c r="L34" s="14"/>
      <c r="M34" s="13"/>
      <c r="N34" s="13"/>
      <c r="O34" s="13"/>
      <c r="P34" s="14"/>
      <c r="Q34" s="15"/>
    </row>
    <row r="35" spans="1:17" ht="12.75" customHeight="1">
      <c r="A35" s="12"/>
      <c r="B35" s="20" t="s">
        <v>70</v>
      </c>
      <c r="C35" s="21">
        <f aca="true" t="shared" si="12" ref="C35:Q35">SUBTOTAL(109,C36)</f>
        <v>166</v>
      </c>
      <c r="D35" s="21">
        <f t="shared" si="12"/>
        <v>13</v>
      </c>
      <c r="E35" s="21">
        <f t="shared" si="12"/>
        <v>106</v>
      </c>
      <c r="F35" s="17">
        <f t="shared" si="12"/>
        <v>285</v>
      </c>
      <c r="G35" s="21">
        <f t="shared" si="12"/>
        <v>272</v>
      </c>
      <c r="H35" s="21">
        <f t="shared" si="12"/>
        <v>0</v>
      </c>
      <c r="I35" s="29">
        <f t="shared" si="12"/>
        <v>49.8</v>
      </c>
      <c r="J35" s="29">
        <f t="shared" si="12"/>
        <v>167.18</v>
      </c>
      <c r="K35" s="29">
        <f t="shared" si="12"/>
        <v>68.02</v>
      </c>
      <c r="L35" s="28">
        <f t="shared" si="12"/>
        <v>285</v>
      </c>
      <c r="M35" s="21">
        <f t="shared" si="12"/>
        <v>0.1</v>
      </c>
      <c r="N35" s="21">
        <f t="shared" si="12"/>
        <v>0.3</v>
      </c>
      <c r="O35" s="21">
        <f t="shared" si="12"/>
        <v>0.1</v>
      </c>
      <c r="P35" s="17">
        <f t="shared" si="12"/>
        <v>0.5</v>
      </c>
      <c r="Q35" s="21">
        <f t="shared" si="12"/>
        <v>0.4</v>
      </c>
    </row>
    <row r="36" spans="1:17" ht="12.75" customHeight="1">
      <c r="A36" s="12"/>
      <c r="B36" s="19" t="s">
        <v>144</v>
      </c>
      <c r="C36" s="16">
        <v>166</v>
      </c>
      <c r="D36" s="16">
        <v>13</v>
      </c>
      <c r="E36" s="16">
        <v>106</v>
      </c>
      <c r="F36" s="17">
        <v>285</v>
      </c>
      <c r="G36" s="16">
        <v>272</v>
      </c>
      <c r="H36" s="16">
        <v>0</v>
      </c>
      <c r="I36" s="27">
        <v>49.8</v>
      </c>
      <c r="J36" s="27">
        <v>167.18</v>
      </c>
      <c r="K36" s="27">
        <v>68.02</v>
      </c>
      <c r="L36" s="28">
        <v>285</v>
      </c>
      <c r="M36" s="16">
        <v>0.1</v>
      </c>
      <c r="N36" s="16">
        <v>0.3</v>
      </c>
      <c r="O36" s="16">
        <v>0.1</v>
      </c>
      <c r="P36" s="17">
        <v>0.5</v>
      </c>
      <c r="Q36" s="16">
        <v>0.4</v>
      </c>
    </row>
    <row r="37" spans="1:17" ht="12.75" customHeight="1">
      <c r="A37" s="12"/>
      <c r="B37" s="20" t="s">
        <v>71</v>
      </c>
      <c r="C37" s="21">
        <f aca="true" t="shared" si="13" ref="C37:Q37">SUBTOTAL(109,C38)</f>
        <v>265</v>
      </c>
      <c r="D37" s="21">
        <f t="shared" si="13"/>
        <v>95</v>
      </c>
      <c r="E37" s="21">
        <f t="shared" si="13"/>
        <v>268</v>
      </c>
      <c r="F37" s="17">
        <f t="shared" si="13"/>
        <v>628</v>
      </c>
      <c r="G37" s="21">
        <f t="shared" si="13"/>
        <v>628</v>
      </c>
      <c r="H37" s="21">
        <f t="shared" si="13"/>
        <v>0</v>
      </c>
      <c r="I37" s="29">
        <f t="shared" si="13"/>
        <v>79.5</v>
      </c>
      <c r="J37" s="29">
        <f t="shared" si="13"/>
        <v>355.4</v>
      </c>
      <c r="K37" s="29">
        <f t="shared" si="13"/>
        <v>193.1</v>
      </c>
      <c r="L37" s="28">
        <f t="shared" si="13"/>
        <v>628</v>
      </c>
      <c r="M37" s="21">
        <f t="shared" si="13"/>
        <v>0.1</v>
      </c>
      <c r="N37" s="21">
        <f t="shared" si="13"/>
        <v>0.5</v>
      </c>
      <c r="O37" s="21">
        <f t="shared" si="13"/>
        <v>0.3</v>
      </c>
      <c r="P37" s="17">
        <f t="shared" si="13"/>
        <v>0.8999999999999999</v>
      </c>
      <c r="Q37" s="21">
        <f t="shared" si="13"/>
        <v>1</v>
      </c>
    </row>
    <row r="38" spans="1:17" ht="12.75" customHeight="1">
      <c r="A38" s="12"/>
      <c r="B38" s="19" t="s">
        <v>144</v>
      </c>
      <c r="C38" s="16">
        <v>265</v>
      </c>
      <c r="D38" s="16">
        <v>95</v>
      </c>
      <c r="E38" s="16">
        <v>268</v>
      </c>
      <c r="F38" s="17">
        <v>628</v>
      </c>
      <c r="G38" s="16">
        <v>628</v>
      </c>
      <c r="H38" s="16">
        <v>0</v>
      </c>
      <c r="I38" s="27">
        <v>79.5</v>
      </c>
      <c r="J38" s="27">
        <v>355.4</v>
      </c>
      <c r="K38" s="27">
        <v>193.1</v>
      </c>
      <c r="L38" s="28">
        <v>628</v>
      </c>
      <c r="M38" s="16">
        <v>0.1</v>
      </c>
      <c r="N38" s="16">
        <v>0.5</v>
      </c>
      <c r="O38" s="16">
        <v>0.3</v>
      </c>
      <c r="P38" s="17">
        <v>0.8999999999999999</v>
      </c>
      <c r="Q38" s="16">
        <v>1</v>
      </c>
    </row>
    <row r="39" spans="1:17" ht="12.75" customHeight="1">
      <c r="A39" s="12"/>
      <c r="B39" s="20" t="s">
        <v>72</v>
      </c>
      <c r="C39" s="21">
        <f aca="true" t="shared" si="14" ref="C39:Q39">SUBTOTAL(109,C40)</f>
        <v>27</v>
      </c>
      <c r="D39" s="21">
        <f t="shared" si="14"/>
        <v>20</v>
      </c>
      <c r="E39" s="21">
        <f t="shared" si="14"/>
        <v>472</v>
      </c>
      <c r="F39" s="17">
        <f t="shared" si="14"/>
        <v>519</v>
      </c>
      <c r="G39" s="21">
        <f t="shared" si="14"/>
        <v>0</v>
      </c>
      <c r="H39" s="21">
        <f t="shared" si="14"/>
        <v>0</v>
      </c>
      <c r="I39" s="29">
        <f t="shared" si="14"/>
        <v>8.1</v>
      </c>
      <c r="J39" s="29">
        <f t="shared" si="14"/>
        <v>220.9</v>
      </c>
      <c r="K39" s="29">
        <f t="shared" si="14"/>
        <v>290</v>
      </c>
      <c r="L39" s="28">
        <f t="shared" si="14"/>
        <v>519</v>
      </c>
      <c r="M39" s="21">
        <f t="shared" si="14"/>
        <v>0</v>
      </c>
      <c r="N39" s="21">
        <f t="shared" si="14"/>
        <v>0.3</v>
      </c>
      <c r="O39" s="21">
        <f t="shared" si="14"/>
        <v>0.4</v>
      </c>
      <c r="P39" s="17">
        <f t="shared" si="14"/>
        <v>0.7</v>
      </c>
      <c r="Q39" s="21">
        <f t="shared" si="14"/>
        <v>0</v>
      </c>
    </row>
    <row r="40" spans="1:17" ht="12.75" customHeight="1">
      <c r="A40" s="12"/>
      <c r="B40" s="19" t="s">
        <v>144</v>
      </c>
      <c r="C40" s="16">
        <v>27</v>
      </c>
      <c r="D40" s="16">
        <v>20</v>
      </c>
      <c r="E40" s="16">
        <v>472</v>
      </c>
      <c r="F40" s="17">
        <v>519</v>
      </c>
      <c r="G40" s="16">
        <v>0</v>
      </c>
      <c r="H40" s="16">
        <v>0</v>
      </c>
      <c r="I40" s="27">
        <v>8.1</v>
      </c>
      <c r="J40" s="27">
        <v>220.9</v>
      </c>
      <c r="K40" s="27">
        <v>290</v>
      </c>
      <c r="L40" s="28">
        <v>519</v>
      </c>
      <c r="M40" s="16">
        <v>0</v>
      </c>
      <c r="N40" s="16">
        <v>0.3</v>
      </c>
      <c r="O40" s="16">
        <v>0.4</v>
      </c>
      <c r="P40" s="17">
        <v>0.7</v>
      </c>
      <c r="Q40" s="16">
        <v>0</v>
      </c>
    </row>
    <row r="41" spans="1:17" ht="12.75" customHeight="1">
      <c r="A41" s="12"/>
      <c r="B41" s="20" t="s">
        <v>73</v>
      </c>
      <c r="C41" s="21">
        <f aca="true" t="shared" si="15" ref="C41:Q41">SUBTOTAL(109,C42)</f>
        <v>763</v>
      </c>
      <c r="D41" s="21">
        <f t="shared" si="15"/>
        <v>828</v>
      </c>
      <c r="E41" s="21">
        <f t="shared" si="15"/>
        <v>104</v>
      </c>
      <c r="F41" s="17">
        <f t="shared" si="15"/>
        <v>1695</v>
      </c>
      <c r="G41" s="21">
        <f t="shared" si="15"/>
        <v>1644</v>
      </c>
      <c r="H41" s="21">
        <f t="shared" si="15"/>
        <v>624</v>
      </c>
      <c r="I41" s="29">
        <f t="shared" si="15"/>
        <v>228.9</v>
      </c>
      <c r="J41" s="29">
        <f t="shared" si="15"/>
        <v>1122.18</v>
      </c>
      <c r="K41" s="29">
        <f t="shared" si="15"/>
        <v>343.92</v>
      </c>
      <c r="L41" s="28">
        <f t="shared" si="15"/>
        <v>1695.0000000000002</v>
      </c>
      <c r="M41" s="21">
        <f t="shared" si="15"/>
        <v>0.4</v>
      </c>
      <c r="N41" s="21">
        <f t="shared" si="15"/>
        <v>1.7</v>
      </c>
      <c r="O41" s="21">
        <f t="shared" si="15"/>
        <v>0.5</v>
      </c>
      <c r="P41" s="17">
        <f t="shared" si="15"/>
        <v>2.6</v>
      </c>
      <c r="Q41" s="21">
        <f t="shared" si="15"/>
        <v>2.5</v>
      </c>
    </row>
    <row r="42" spans="1:17" ht="12.75" customHeight="1">
      <c r="A42" s="12"/>
      <c r="B42" s="19" t="s">
        <v>144</v>
      </c>
      <c r="C42" s="16">
        <v>763</v>
      </c>
      <c r="D42" s="16">
        <v>828</v>
      </c>
      <c r="E42" s="16">
        <v>104</v>
      </c>
      <c r="F42" s="17">
        <v>1695</v>
      </c>
      <c r="G42" s="16">
        <v>1644</v>
      </c>
      <c r="H42" s="16">
        <v>624</v>
      </c>
      <c r="I42" s="27">
        <v>228.9</v>
      </c>
      <c r="J42" s="27">
        <v>1122.18</v>
      </c>
      <c r="K42" s="27">
        <v>343.92</v>
      </c>
      <c r="L42" s="28">
        <v>1695.0000000000002</v>
      </c>
      <c r="M42" s="16">
        <v>0.4</v>
      </c>
      <c r="N42" s="16">
        <v>1.7</v>
      </c>
      <c r="O42" s="16">
        <v>0.5</v>
      </c>
      <c r="P42" s="17">
        <v>2.6</v>
      </c>
      <c r="Q42" s="16">
        <v>2.5</v>
      </c>
    </row>
    <row r="43" spans="1:17" ht="12.75" customHeight="1">
      <c r="A43" s="12"/>
      <c r="B43" s="20" t="s">
        <v>74</v>
      </c>
      <c r="C43" s="21">
        <f aca="true" t="shared" si="16" ref="C43:Q43">SUBTOTAL(109,C44)</f>
        <v>955</v>
      </c>
      <c r="D43" s="21">
        <f t="shared" si="16"/>
        <v>338</v>
      </c>
      <c r="E43" s="21">
        <f t="shared" si="16"/>
        <v>612</v>
      </c>
      <c r="F43" s="17">
        <f t="shared" si="16"/>
        <v>1905</v>
      </c>
      <c r="G43" s="21">
        <f t="shared" si="16"/>
        <v>1881</v>
      </c>
      <c r="H43" s="21">
        <f t="shared" si="16"/>
        <v>0</v>
      </c>
      <c r="I43" s="29">
        <f t="shared" si="16"/>
        <v>286.5</v>
      </c>
      <c r="J43" s="29">
        <f t="shared" si="16"/>
        <v>1136.38</v>
      </c>
      <c r="K43" s="29">
        <f t="shared" si="16"/>
        <v>482.12</v>
      </c>
      <c r="L43" s="28">
        <f t="shared" si="16"/>
        <v>1905</v>
      </c>
      <c r="M43" s="21">
        <f t="shared" si="16"/>
        <v>0.5</v>
      </c>
      <c r="N43" s="21">
        <f t="shared" si="16"/>
        <v>1.7</v>
      </c>
      <c r="O43" s="21">
        <f t="shared" si="16"/>
        <v>0.6</v>
      </c>
      <c r="P43" s="17">
        <f t="shared" si="16"/>
        <v>2.8000000000000003</v>
      </c>
      <c r="Q43" s="21">
        <f t="shared" si="16"/>
        <v>2.9</v>
      </c>
    </row>
    <row r="44" spans="1:17" ht="12.75" customHeight="1">
      <c r="A44" s="12"/>
      <c r="B44" s="19" t="s">
        <v>144</v>
      </c>
      <c r="C44" s="16">
        <v>955</v>
      </c>
      <c r="D44" s="16">
        <v>338</v>
      </c>
      <c r="E44" s="16">
        <v>612</v>
      </c>
      <c r="F44" s="17">
        <v>1905</v>
      </c>
      <c r="G44" s="16">
        <v>1881</v>
      </c>
      <c r="H44" s="16">
        <v>0</v>
      </c>
      <c r="I44" s="27">
        <v>286.5</v>
      </c>
      <c r="J44" s="27">
        <v>1136.38</v>
      </c>
      <c r="K44" s="27">
        <v>482.12</v>
      </c>
      <c r="L44" s="28">
        <v>1905</v>
      </c>
      <c r="M44" s="16">
        <v>0.5</v>
      </c>
      <c r="N44" s="16">
        <v>1.7</v>
      </c>
      <c r="O44" s="16">
        <v>0.6</v>
      </c>
      <c r="P44" s="17">
        <v>2.8000000000000003</v>
      </c>
      <c r="Q44" s="16">
        <v>2.9</v>
      </c>
    </row>
    <row r="45" spans="1:17" ht="12.75" customHeight="1">
      <c r="A45" s="12"/>
      <c r="B45" s="20" t="s">
        <v>77</v>
      </c>
      <c r="C45" s="21">
        <f aca="true" t="shared" si="17" ref="C45:Q45">SUBTOTAL(109,C46)</f>
        <v>706</v>
      </c>
      <c r="D45" s="21">
        <f t="shared" si="17"/>
        <v>794</v>
      </c>
      <c r="E45" s="21">
        <f t="shared" si="17"/>
        <v>636</v>
      </c>
      <c r="F45" s="17">
        <f t="shared" si="17"/>
        <v>2136</v>
      </c>
      <c r="G45" s="21">
        <f t="shared" si="17"/>
        <v>2136</v>
      </c>
      <c r="H45" s="21">
        <f t="shared" si="17"/>
        <v>243</v>
      </c>
      <c r="I45" s="29">
        <f t="shared" si="17"/>
        <v>211.8</v>
      </c>
      <c r="J45" s="29">
        <f t="shared" si="17"/>
        <v>1272.64</v>
      </c>
      <c r="K45" s="29">
        <f t="shared" si="17"/>
        <v>651.56</v>
      </c>
      <c r="L45" s="28">
        <f t="shared" si="17"/>
        <v>2136</v>
      </c>
      <c r="M45" s="21">
        <f t="shared" si="17"/>
        <v>0.4</v>
      </c>
      <c r="N45" s="21">
        <f t="shared" si="17"/>
        <v>2</v>
      </c>
      <c r="O45" s="21">
        <f t="shared" si="17"/>
        <v>0.9</v>
      </c>
      <c r="P45" s="17">
        <f t="shared" si="17"/>
        <v>3.3</v>
      </c>
      <c r="Q45" s="21">
        <f t="shared" si="17"/>
        <v>3.3</v>
      </c>
    </row>
    <row r="46" spans="1:17" ht="12.75" customHeight="1">
      <c r="A46" s="12"/>
      <c r="B46" s="19" t="s">
        <v>144</v>
      </c>
      <c r="C46" s="16">
        <v>706</v>
      </c>
      <c r="D46" s="16">
        <v>794</v>
      </c>
      <c r="E46" s="16">
        <v>636</v>
      </c>
      <c r="F46" s="17">
        <v>2136</v>
      </c>
      <c r="G46" s="16">
        <v>2136</v>
      </c>
      <c r="H46" s="16">
        <v>243</v>
      </c>
      <c r="I46" s="27">
        <v>211.8</v>
      </c>
      <c r="J46" s="27">
        <v>1272.64</v>
      </c>
      <c r="K46" s="27">
        <v>651.56</v>
      </c>
      <c r="L46" s="28">
        <v>2136</v>
      </c>
      <c r="M46" s="16">
        <v>0.4</v>
      </c>
      <c r="N46" s="16">
        <v>2</v>
      </c>
      <c r="O46" s="16">
        <v>0.9</v>
      </c>
      <c r="P46" s="17">
        <v>3.3</v>
      </c>
      <c r="Q46" s="16">
        <v>3.3</v>
      </c>
    </row>
    <row r="47" spans="1:17" ht="12.75" customHeight="1">
      <c r="A47" s="12"/>
      <c r="B47" s="20" t="s">
        <v>78</v>
      </c>
      <c r="C47" s="21">
        <f aca="true" t="shared" si="18" ref="C47:Q47">SUBTOTAL(109,C48)</f>
        <v>11</v>
      </c>
      <c r="D47" s="21">
        <f t="shared" si="18"/>
        <v>0</v>
      </c>
      <c r="E47" s="21">
        <f t="shared" si="18"/>
        <v>0</v>
      </c>
      <c r="F47" s="17">
        <f t="shared" si="18"/>
        <v>11</v>
      </c>
      <c r="G47" s="21">
        <f t="shared" si="18"/>
        <v>11</v>
      </c>
      <c r="H47" s="21">
        <f t="shared" si="18"/>
        <v>0</v>
      </c>
      <c r="I47" s="29">
        <f t="shared" si="18"/>
        <v>3.3</v>
      </c>
      <c r="J47" s="29">
        <f t="shared" si="18"/>
        <v>7.7</v>
      </c>
      <c r="K47" s="29">
        <f t="shared" si="18"/>
        <v>0</v>
      </c>
      <c r="L47" s="28">
        <f t="shared" si="18"/>
        <v>11</v>
      </c>
      <c r="M47" s="21">
        <f t="shared" si="18"/>
        <v>0</v>
      </c>
      <c r="N47" s="21">
        <f t="shared" si="18"/>
        <v>0</v>
      </c>
      <c r="O47" s="21">
        <f t="shared" si="18"/>
        <v>0</v>
      </c>
      <c r="P47" s="17">
        <f t="shared" si="18"/>
        <v>0</v>
      </c>
      <c r="Q47" s="21">
        <f t="shared" si="18"/>
        <v>0</v>
      </c>
    </row>
    <row r="48" spans="1:17" ht="12.75" customHeight="1">
      <c r="A48" s="12"/>
      <c r="B48" s="19" t="s">
        <v>144</v>
      </c>
      <c r="C48" s="16">
        <v>11</v>
      </c>
      <c r="D48" s="16">
        <v>0</v>
      </c>
      <c r="E48" s="16">
        <v>0</v>
      </c>
      <c r="F48" s="17">
        <v>11</v>
      </c>
      <c r="G48" s="16">
        <v>11</v>
      </c>
      <c r="H48" s="16">
        <v>0</v>
      </c>
      <c r="I48" s="27">
        <v>3.3</v>
      </c>
      <c r="J48" s="27">
        <v>7.7</v>
      </c>
      <c r="K48" s="27">
        <v>0</v>
      </c>
      <c r="L48" s="28">
        <v>11</v>
      </c>
      <c r="M48" s="16">
        <v>0</v>
      </c>
      <c r="N48" s="16">
        <v>0</v>
      </c>
      <c r="O48" s="16">
        <v>0</v>
      </c>
      <c r="P48" s="17">
        <v>0</v>
      </c>
      <c r="Q48" s="16">
        <v>0</v>
      </c>
    </row>
    <row r="49" spans="1:17" ht="12.75" customHeight="1">
      <c r="A49" s="12"/>
      <c r="B49" s="20" t="s">
        <v>79</v>
      </c>
      <c r="C49" s="21">
        <f aca="true" t="shared" si="19" ref="C49:Q49">SUBTOTAL(109,C50)</f>
        <v>1115</v>
      </c>
      <c r="D49" s="21">
        <f t="shared" si="19"/>
        <v>1135</v>
      </c>
      <c r="E49" s="21">
        <f t="shared" si="19"/>
        <v>1006</v>
      </c>
      <c r="F49" s="17">
        <f t="shared" si="19"/>
        <v>3256</v>
      </c>
      <c r="G49" s="21">
        <f t="shared" si="19"/>
        <v>3256</v>
      </c>
      <c r="H49" s="21">
        <f t="shared" si="19"/>
        <v>288</v>
      </c>
      <c r="I49" s="29">
        <f t="shared" si="19"/>
        <v>334.5</v>
      </c>
      <c r="J49" s="29">
        <f t="shared" si="19"/>
        <v>1932</v>
      </c>
      <c r="K49" s="29">
        <f t="shared" si="19"/>
        <v>989.5</v>
      </c>
      <c r="L49" s="28">
        <f t="shared" si="19"/>
        <v>3256</v>
      </c>
      <c r="M49" s="21">
        <f t="shared" si="19"/>
        <v>0.6</v>
      </c>
      <c r="N49" s="21">
        <f t="shared" si="19"/>
        <v>3</v>
      </c>
      <c r="O49" s="21">
        <f t="shared" si="19"/>
        <v>1.3</v>
      </c>
      <c r="P49" s="17">
        <f t="shared" si="19"/>
        <v>4.9</v>
      </c>
      <c r="Q49" s="21">
        <f t="shared" si="19"/>
        <v>5</v>
      </c>
    </row>
    <row r="50" spans="1:17" ht="12.75" customHeight="1">
      <c r="A50" s="12"/>
      <c r="B50" s="19" t="s">
        <v>144</v>
      </c>
      <c r="C50" s="16">
        <v>1115</v>
      </c>
      <c r="D50" s="16">
        <v>1135</v>
      </c>
      <c r="E50" s="16">
        <v>1006</v>
      </c>
      <c r="F50" s="17">
        <v>3256</v>
      </c>
      <c r="G50" s="16">
        <v>3256</v>
      </c>
      <c r="H50" s="16">
        <v>288</v>
      </c>
      <c r="I50" s="27">
        <v>334.5</v>
      </c>
      <c r="J50" s="27">
        <v>1932</v>
      </c>
      <c r="K50" s="27">
        <v>989.5</v>
      </c>
      <c r="L50" s="28">
        <v>3256</v>
      </c>
      <c r="M50" s="16">
        <v>0.6</v>
      </c>
      <c r="N50" s="16">
        <v>3</v>
      </c>
      <c r="O50" s="16">
        <v>1.3</v>
      </c>
      <c r="P50" s="17">
        <v>4.9</v>
      </c>
      <c r="Q50" s="16">
        <v>5</v>
      </c>
    </row>
    <row r="51" spans="1:17" ht="12.75" customHeight="1">
      <c r="A51" s="12"/>
      <c r="B51" s="20" t="s">
        <v>80</v>
      </c>
      <c r="C51" s="21">
        <f aca="true" t="shared" si="20" ref="C51:Q51">SUBTOTAL(109,C52)</f>
        <v>1735</v>
      </c>
      <c r="D51" s="21">
        <f t="shared" si="20"/>
        <v>353</v>
      </c>
      <c r="E51" s="21">
        <f t="shared" si="20"/>
        <v>1573</v>
      </c>
      <c r="F51" s="17">
        <f t="shared" si="20"/>
        <v>3661</v>
      </c>
      <c r="G51" s="21">
        <f t="shared" si="20"/>
        <v>3661</v>
      </c>
      <c r="H51" s="21">
        <f t="shared" si="20"/>
        <v>0</v>
      </c>
      <c r="I51" s="29">
        <f t="shared" si="20"/>
        <v>520.5</v>
      </c>
      <c r="J51" s="29">
        <f t="shared" si="20"/>
        <v>2076.68</v>
      </c>
      <c r="K51" s="29">
        <f t="shared" si="20"/>
        <v>1063.82</v>
      </c>
      <c r="L51" s="28">
        <f t="shared" si="20"/>
        <v>3661</v>
      </c>
      <c r="M51" s="21">
        <f t="shared" si="20"/>
        <v>0.9</v>
      </c>
      <c r="N51" s="21">
        <f t="shared" si="20"/>
        <v>3.2</v>
      </c>
      <c r="O51" s="21">
        <f t="shared" si="20"/>
        <v>1.4</v>
      </c>
      <c r="P51" s="17">
        <f t="shared" si="20"/>
        <v>5.5</v>
      </c>
      <c r="Q51" s="21">
        <f t="shared" si="20"/>
        <v>5.6</v>
      </c>
    </row>
    <row r="52" spans="1:17" ht="12.75" customHeight="1">
      <c r="A52" s="12"/>
      <c r="B52" s="19" t="s">
        <v>144</v>
      </c>
      <c r="C52" s="16">
        <v>1735</v>
      </c>
      <c r="D52" s="16">
        <v>353</v>
      </c>
      <c r="E52" s="16">
        <v>1573</v>
      </c>
      <c r="F52" s="17">
        <v>3661</v>
      </c>
      <c r="G52" s="16">
        <v>3661</v>
      </c>
      <c r="H52" s="16">
        <v>0</v>
      </c>
      <c r="I52" s="27">
        <v>520.5</v>
      </c>
      <c r="J52" s="27">
        <v>2076.68</v>
      </c>
      <c r="K52" s="27">
        <v>1063.82</v>
      </c>
      <c r="L52" s="28">
        <v>3661</v>
      </c>
      <c r="M52" s="16">
        <v>0.9</v>
      </c>
      <c r="N52" s="16">
        <v>3.2</v>
      </c>
      <c r="O52" s="16">
        <v>1.4</v>
      </c>
      <c r="P52" s="17">
        <v>5.5</v>
      </c>
      <c r="Q52" s="16">
        <v>5.6</v>
      </c>
    </row>
    <row r="53" spans="1:17" ht="12.75" customHeight="1">
      <c r="A53" s="68" t="s">
        <v>81</v>
      </c>
      <c r="B53" s="69"/>
      <c r="C53" s="10">
        <f aca="true" t="shared" si="21" ref="C53:Q53">SUM(C35,C37,C39,C41,C43,C45,C47,C49,C51)</f>
        <v>5743</v>
      </c>
      <c r="D53" s="10">
        <f t="shared" si="21"/>
        <v>3576</v>
      </c>
      <c r="E53" s="10">
        <f t="shared" si="21"/>
        <v>4777</v>
      </c>
      <c r="F53" s="9">
        <f t="shared" si="21"/>
        <v>14096</v>
      </c>
      <c r="G53" s="10">
        <f t="shared" si="21"/>
        <v>13489</v>
      </c>
      <c r="H53" s="10">
        <f t="shared" si="21"/>
        <v>1155</v>
      </c>
      <c r="I53" s="30">
        <f t="shared" si="21"/>
        <v>1722.8999999999999</v>
      </c>
      <c r="J53" s="30">
        <f t="shared" si="21"/>
        <v>8291.06</v>
      </c>
      <c r="K53" s="30">
        <f t="shared" si="21"/>
        <v>4082.04</v>
      </c>
      <c r="L53" s="31">
        <f t="shared" si="21"/>
        <v>14096</v>
      </c>
      <c r="M53" s="10">
        <f t="shared" si="21"/>
        <v>3</v>
      </c>
      <c r="N53" s="10">
        <f t="shared" si="21"/>
        <v>12.7</v>
      </c>
      <c r="O53" s="10">
        <f t="shared" si="21"/>
        <v>5.5</v>
      </c>
      <c r="P53" s="9">
        <f t="shared" si="21"/>
        <v>21.200000000000003</v>
      </c>
      <c r="Q53" s="10">
        <f t="shared" si="21"/>
        <v>20.7</v>
      </c>
    </row>
    <row r="54" spans="1:17" ht="12.75" customHeight="1">
      <c r="A54" s="12" t="s">
        <v>86</v>
      </c>
      <c r="B54" s="18"/>
      <c r="C54" s="13"/>
      <c r="D54" s="13"/>
      <c r="E54" s="13"/>
      <c r="F54" s="14"/>
      <c r="G54" s="13"/>
      <c r="H54" s="13"/>
      <c r="I54" s="13"/>
      <c r="J54" s="13"/>
      <c r="K54" s="13"/>
      <c r="L54" s="14"/>
      <c r="M54" s="13"/>
      <c r="N54" s="13"/>
      <c r="O54" s="13"/>
      <c r="P54" s="14"/>
      <c r="Q54" s="15"/>
    </row>
    <row r="55" spans="1:17" ht="12.75" customHeight="1">
      <c r="A55" s="12"/>
      <c r="B55" s="20" t="s">
        <v>91</v>
      </c>
      <c r="C55" s="21">
        <f aca="true" t="shared" si="22" ref="C55:Q55">SUBTOTAL(109,C56)</f>
        <v>53</v>
      </c>
      <c r="D55" s="21">
        <f t="shared" si="22"/>
        <v>0</v>
      </c>
      <c r="E55" s="21">
        <f t="shared" si="22"/>
        <v>0</v>
      </c>
      <c r="F55" s="17">
        <f t="shared" si="22"/>
        <v>53</v>
      </c>
      <c r="G55" s="21">
        <f t="shared" si="22"/>
        <v>0</v>
      </c>
      <c r="H55" s="21">
        <f t="shared" si="22"/>
        <v>0</v>
      </c>
      <c r="I55" s="29">
        <f t="shared" si="22"/>
        <v>15.9</v>
      </c>
      <c r="J55" s="29">
        <f t="shared" si="22"/>
        <v>37.1</v>
      </c>
      <c r="K55" s="29">
        <f t="shared" si="22"/>
        <v>0</v>
      </c>
      <c r="L55" s="28">
        <f t="shared" si="22"/>
        <v>53</v>
      </c>
      <c r="M55" s="21">
        <f t="shared" si="22"/>
        <v>0</v>
      </c>
      <c r="N55" s="21">
        <f t="shared" si="22"/>
        <v>0.1</v>
      </c>
      <c r="O55" s="21">
        <f t="shared" si="22"/>
        <v>0</v>
      </c>
      <c r="P55" s="17">
        <f t="shared" si="22"/>
        <v>0.1</v>
      </c>
      <c r="Q55" s="21">
        <f t="shared" si="22"/>
        <v>0</v>
      </c>
    </row>
    <row r="56" spans="1:17" ht="12.75" customHeight="1">
      <c r="A56" s="12"/>
      <c r="B56" s="19" t="s">
        <v>144</v>
      </c>
      <c r="C56" s="16">
        <v>53</v>
      </c>
      <c r="D56" s="16">
        <v>0</v>
      </c>
      <c r="E56" s="16">
        <v>0</v>
      </c>
      <c r="F56" s="17">
        <v>53</v>
      </c>
      <c r="G56" s="16">
        <v>0</v>
      </c>
      <c r="H56" s="16">
        <v>0</v>
      </c>
      <c r="I56" s="27">
        <v>15.9</v>
      </c>
      <c r="J56" s="27">
        <v>37.1</v>
      </c>
      <c r="K56" s="27">
        <v>0</v>
      </c>
      <c r="L56" s="28">
        <v>53</v>
      </c>
      <c r="M56" s="16">
        <v>0</v>
      </c>
      <c r="N56" s="16">
        <v>0.1</v>
      </c>
      <c r="O56" s="16">
        <v>0</v>
      </c>
      <c r="P56" s="17">
        <v>0.1</v>
      </c>
      <c r="Q56" s="16">
        <v>0</v>
      </c>
    </row>
    <row r="57" spans="1:17" ht="12.75" customHeight="1">
      <c r="A57" s="12"/>
      <c r="B57" s="20" t="s">
        <v>95</v>
      </c>
      <c r="C57" s="21">
        <f aca="true" t="shared" si="23" ref="C57:Q57">SUBTOTAL(109,C58)</f>
        <v>161</v>
      </c>
      <c r="D57" s="21">
        <f t="shared" si="23"/>
        <v>0</v>
      </c>
      <c r="E57" s="21">
        <f t="shared" si="23"/>
        <v>396</v>
      </c>
      <c r="F57" s="17">
        <f t="shared" si="23"/>
        <v>557</v>
      </c>
      <c r="G57" s="21">
        <f t="shared" si="23"/>
        <v>0</v>
      </c>
      <c r="H57" s="21">
        <f t="shared" si="23"/>
        <v>0</v>
      </c>
      <c r="I57" s="29">
        <f t="shared" si="23"/>
        <v>48.3</v>
      </c>
      <c r="J57" s="29">
        <f t="shared" si="23"/>
        <v>271.1</v>
      </c>
      <c r="K57" s="29">
        <f t="shared" si="23"/>
        <v>237.6</v>
      </c>
      <c r="L57" s="28">
        <f t="shared" si="23"/>
        <v>557</v>
      </c>
      <c r="M57" s="21">
        <f t="shared" si="23"/>
        <v>0.1</v>
      </c>
      <c r="N57" s="21">
        <f t="shared" si="23"/>
        <v>0.4</v>
      </c>
      <c r="O57" s="21">
        <f t="shared" si="23"/>
        <v>0.3</v>
      </c>
      <c r="P57" s="17">
        <f t="shared" si="23"/>
        <v>0.8</v>
      </c>
      <c r="Q57" s="21">
        <f t="shared" si="23"/>
        <v>0</v>
      </c>
    </row>
    <row r="58" spans="1:17" ht="12.75" customHeight="1">
      <c r="A58" s="12"/>
      <c r="B58" s="19" t="s">
        <v>144</v>
      </c>
      <c r="C58" s="16">
        <v>161</v>
      </c>
      <c r="D58" s="16">
        <v>0</v>
      </c>
      <c r="E58" s="16">
        <v>396</v>
      </c>
      <c r="F58" s="17">
        <v>557</v>
      </c>
      <c r="G58" s="16">
        <v>0</v>
      </c>
      <c r="H58" s="16">
        <v>0</v>
      </c>
      <c r="I58" s="27">
        <v>48.3</v>
      </c>
      <c r="J58" s="27">
        <v>271.1</v>
      </c>
      <c r="K58" s="27">
        <v>237.6</v>
      </c>
      <c r="L58" s="28">
        <v>557</v>
      </c>
      <c r="M58" s="16">
        <v>0.1</v>
      </c>
      <c r="N58" s="16">
        <v>0.4</v>
      </c>
      <c r="O58" s="16">
        <v>0.3</v>
      </c>
      <c r="P58" s="17">
        <v>0.8</v>
      </c>
      <c r="Q58" s="16">
        <v>0</v>
      </c>
    </row>
    <row r="59" spans="1:17" ht="12.75" customHeight="1">
      <c r="A59" s="68" t="s">
        <v>99</v>
      </c>
      <c r="B59" s="69"/>
      <c r="C59" s="10">
        <f aca="true" t="shared" si="24" ref="C59:Q59">SUM(C55,C57)</f>
        <v>214</v>
      </c>
      <c r="D59" s="10">
        <f t="shared" si="24"/>
        <v>0</v>
      </c>
      <c r="E59" s="10">
        <f t="shared" si="24"/>
        <v>396</v>
      </c>
      <c r="F59" s="9">
        <f t="shared" si="24"/>
        <v>610</v>
      </c>
      <c r="G59" s="10">
        <f t="shared" si="24"/>
        <v>0</v>
      </c>
      <c r="H59" s="10">
        <f t="shared" si="24"/>
        <v>0</v>
      </c>
      <c r="I59" s="30">
        <f t="shared" si="24"/>
        <v>64.2</v>
      </c>
      <c r="J59" s="30">
        <f t="shared" si="24"/>
        <v>308.20000000000005</v>
      </c>
      <c r="K59" s="30">
        <f t="shared" si="24"/>
        <v>237.6</v>
      </c>
      <c r="L59" s="31">
        <f t="shared" si="24"/>
        <v>610</v>
      </c>
      <c r="M59" s="10">
        <f t="shared" si="24"/>
        <v>0.1</v>
      </c>
      <c r="N59" s="10">
        <f t="shared" si="24"/>
        <v>0.5</v>
      </c>
      <c r="O59" s="10">
        <f t="shared" si="24"/>
        <v>0.3</v>
      </c>
      <c r="P59" s="9">
        <f t="shared" si="24"/>
        <v>0.9</v>
      </c>
      <c r="Q59" s="10">
        <f t="shared" si="24"/>
        <v>0</v>
      </c>
    </row>
    <row r="60" spans="1:17" ht="12.75" customHeight="1">
      <c r="A60" s="12" t="s">
        <v>103</v>
      </c>
      <c r="B60" s="18"/>
      <c r="C60" s="13"/>
      <c r="D60" s="13"/>
      <c r="E60" s="13"/>
      <c r="F60" s="14"/>
      <c r="G60" s="13"/>
      <c r="H60" s="13"/>
      <c r="I60" s="13"/>
      <c r="J60" s="13"/>
      <c r="K60" s="13"/>
      <c r="L60" s="14"/>
      <c r="M60" s="13"/>
      <c r="N60" s="13"/>
      <c r="O60" s="13"/>
      <c r="P60" s="14"/>
      <c r="Q60" s="15"/>
    </row>
    <row r="61" spans="1:17" ht="12.75" customHeight="1">
      <c r="A61" s="12"/>
      <c r="B61" s="20" t="s">
        <v>104</v>
      </c>
      <c r="C61" s="21">
        <f aca="true" t="shared" si="25" ref="C61:Q61">SUBTOTAL(109,C62)</f>
        <v>147</v>
      </c>
      <c r="D61" s="21">
        <f t="shared" si="25"/>
        <v>2</v>
      </c>
      <c r="E61" s="21">
        <f t="shared" si="25"/>
        <v>44</v>
      </c>
      <c r="F61" s="17">
        <f t="shared" si="25"/>
        <v>193</v>
      </c>
      <c r="G61" s="21">
        <f t="shared" si="25"/>
        <v>99</v>
      </c>
      <c r="H61" s="21">
        <f t="shared" si="25"/>
        <v>0</v>
      </c>
      <c r="I61" s="29">
        <f t="shared" si="25"/>
        <v>44.1</v>
      </c>
      <c r="J61" s="29">
        <f t="shared" si="25"/>
        <v>121.82</v>
      </c>
      <c r="K61" s="29">
        <f t="shared" si="25"/>
        <v>27.08</v>
      </c>
      <c r="L61" s="28">
        <f t="shared" si="25"/>
        <v>193</v>
      </c>
      <c r="M61" s="21">
        <f t="shared" si="25"/>
        <v>0.1</v>
      </c>
      <c r="N61" s="21">
        <f t="shared" si="25"/>
        <v>0.2</v>
      </c>
      <c r="O61" s="21">
        <f t="shared" si="25"/>
        <v>0</v>
      </c>
      <c r="P61" s="17">
        <f t="shared" si="25"/>
        <v>0.30000000000000004</v>
      </c>
      <c r="Q61" s="21">
        <f t="shared" si="25"/>
        <v>0.2</v>
      </c>
    </row>
    <row r="62" spans="1:17" ht="12.75" customHeight="1">
      <c r="A62" s="12"/>
      <c r="B62" s="19" t="s">
        <v>144</v>
      </c>
      <c r="C62" s="16">
        <v>147</v>
      </c>
      <c r="D62" s="16">
        <v>2</v>
      </c>
      <c r="E62" s="16">
        <v>44</v>
      </c>
      <c r="F62" s="17">
        <v>193</v>
      </c>
      <c r="G62" s="16">
        <v>99</v>
      </c>
      <c r="H62" s="16">
        <v>0</v>
      </c>
      <c r="I62" s="27">
        <v>44.1</v>
      </c>
      <c r="J62" s="27">
        <v>121.82</v>
      </c>
      <c r="K62" s="27">
        <v>27.08</v>
      </c>
      <c r="L62" s="28">
        <v>193</v>
      </c>
      <c r="M62" s="16">
        <v>0.1</v>
      </c>
      <c r="N62" s="16">
        <v>0.2</v>
      </c>
      <c r="O62" s="16">
        <v>0</v>
      </c>
      <c r="P62" s="17">
        <v>0.30000000000000004</v>
      </c>
      <c r="Q62" s="16">
        <v>0.2</v>
      </c>
    </row>
    <row r="63" spans="1:17" ht="12.75" customHeight="1">
      <c r="A63" s="12"/>
      <c r="B63" s="20" t="s">
        <v>105</v>
      </c>
      <c r="C63" s="21">
        <f aca="true" t="shared" si="26" ref="C63:Q63">SUBTOTAL(109,C64)</f>
        <v>94</v>
      </c>
      <c r="D63" s="21">
        <f t="shared" si="26"/>
        <v>0</v>
      </c>
      <c r="E63" s="21">
        <f t="shared" si="26"/>
        <v>0</v>
      </c>
      <c r="F63" s="17">
        <f t="shared" si="26"/>
        <v>94</v>
      </c>
      <c r="G63" s="21">
        <f t="shared" si="26"/>
        <v>0</v>
      </c>
      <c r="H63" s="21">
        <f t="shared" si="26"/>
        <v>0</v>
      </c>
      <c r="I63" s="29">
        <f t="shared" si="26"/>
        <v>28.2</v>
      </c>
      <c r="J63" s="29">
        <f t="shared" si="26"/>
        <v>65.8</v>
      </c>
      <c r="K63" s="29">
        <f t="shared" si="26"/>
        <v>0</v>
      </c>
      <c r="L63" s="28">
        <f t="shared" si="26"/>
        <v>94</v>
      </c>
      <c r="M63" s="21">
        <f t="shared" si="26"/>
        <v>0.1</v>
      </c>
      <c r="N63" s="21">
        <f t="shared" si="26"/>
        <v>0.1</v>
      </c>
      <c r="O63" s="21">
        <f t="shared" si="26"/>
        <v>0</v>
      </c>
      <c r="P63" s="17">
        <f t="shared" si="26"/>
        <v>0.2</v>
      </c>
      <c r="Q63" s="21">
        <f t="shared" si="26"/>
        <v>0</v>
      </c>
    </row>
    <row r="64" spans="1:17" ht="12.75" customHeight="1">
      <c r="A64" s="12"/>
      <c r="B64" s="19" t="s">
        <v>144</v>
      </c>
      <c r="C64" s="16">
        <v>94</v>
      </c>
      <c r="D64" s="16">
        <v>0</v>
      </c>
      <c r="E64" s="16">
        <v>0</v>
      </c>
      <c r="F64" s="17">
        <v>94</v>
      </c>
      <c r="G64" s="16">
        <v>0</v>
      </c>
      <c r="H64" s="16">
        <v>0</v>
      </c>
      <c r="I64" s="27">
        <v>28.2</v>
      </c>
      <c r="J64" s="27">
        <v>65.8</v>
      </c>
      <c r="K64" s="27">
        <v>0</v>
      </c>
      <c r="L64" s="28">
        <v>94</v>
      </c>
      <c r="M64" s="16">
        <v>0.1</v>
      </c>
      <c r="N64" s="16">
        <v>0.1</v>
      </c>
      <c r="O64" s="16">
        <v>0</v>
      </c>
      <c r="P64" s="17">
        <v>0.2</v>
      </c>
      <c r="Q64" s="16">
        <v>0</v>
      </c>
    </row>
    <row r="65" spans="1:17" ht="12.75" customHeight="1">
      <c r="A65" s="12"/>
      <c r="B65" s="20" t="s">
        <v>108</v>
      </c>
      <c r="C65" s="21">
        <f aca="true" t="shared" si="27" ref="C65:Q65">SUBTOTAL(109,C66)</f>
        <v>85</v>
      </c>
      <c r="D65" s="21">
        <f t="shared" si="27"/>
        <v>4</v>
      </c>
      <c r="E65" s="21">
        <f t="shared" si="27"/>
        <v>-15</v>
      </c>
      <c r="F65" s="17">
        <f t="shared" si="27"/>
        <v>74</v>
      </c>
      <c r="G65" s="21">
        <f t="shared" si="27"/>
        <v>0</v>
      </c>
      <c r="H65" s="21">
        <f t="shared" si="27"/>
        <v>25</v>
      </c>
      <c r="I65" s="29">
        <f t="shared" si="27"/>
        <v>25.5</v>
      </c>
      <c r="J65" s="29">
        <f t="shared" si="27"/>
        <v>56.14</v>
      </c>
      <c r="K65" s="29">
        <f t="shared" si="27"/>
        <v>-7.64</v>
      </c>
      <c r="L65" s="28">
        <f t="shared" si="27"/>
        <v>74</v>
      </c>
      <c r="M65" s="21">
        <f t="shared" si="27"/>
        <v>0</v>
      </c>
      <c r="N65" s="21">
        <f t="shared" si="27"/>
        <v>0.1</v>
      </c>
      <c r="O65" s="21">
        <f t="shared" si="27"/>
        <v>0</v>
      </c>
      <c r="P65" s="17">
        <f t="shared" si="27"/>
        <v>0.1</v>
      </c>
      <c r="Q65" s="21">
        <f t="shared" si="27"/>
        <v>0</v>
      </c>
    </row>
    <row r="66" spans="1:17" ht="12.75" customHeight="1">
      <c r="A66" s="12"/>
      <c r="B66" s="19" t="s">
        <v>144</v>
      </c>
      <c r="C66" s="16">
        <v>85</v>
      </c>
      <c r="D66" s="16">
        <v>4</v>
      </c>
      <c r="E66" s="16">
        <v>-15</v>
      </c>
      <c r="F66" s="17">
        <v>74</v>
      </c>
      <c r="G66" s="16">
        <v>0</v>
      </c>
      <c r="H66" s="16">
        <v>25</v>
      </c>
      <c r="I66" s="27">
        <v>25.5</v>
      </c>
      <c r="J66" s="27">
        <v>56.14</v>
      </c>
      <c r="K66" s="27">
        <v>-7.64</v>
      </c>
      <c r="L66" s="28">
        <v>74</v>
      </c>
      <c r="M66" s="16">
        <v>0</v>
      </c>
      <c r="N66" s="16">
        <v>0.1</v>
      </c>
      <c r="O66" s="16">
        <v>0</v>
      </c>
      <c r="P66" s="17">
        <v>0.1</v>
      </c>
      <c r="Q66" s="16">
        <v>0</v>
      </c>
    </row>
    <row r="67" spans="1:17" ht="12.75" customHeight="1">
      <c r="A67" s="12"/>
      <c r="B67" s="20" t="s">
        <v>110</v>
      </c>
      <c r="C67" s="21">
        <f aca="true" t="shared" si="28" ref="C67:Q67">SUBTOTAL(109,C68)</f>
        <v>74</v>
      </c>
      <c r="D67" s="21">
        <f t="shared" si="28"/>
        <v>0</v>
      </c>
      <c r="E67" s="21">
        <f t="shared" si="28"/>
        <v>0</v>
      </c>
      <c r="F67" s="17">
        <f t="shared" si="28"/>
        <v>74</v>
      </c>
      <c r="G67" s="21">
        <f t="shared" si="28"/>
        <v>0</v>
      </c>
      <c r="H67" s="21">
        <f t="shared" si="28"/>
        <v>0</v>
      </c>
      <c r="I67" s="29">
        <f t="shared" si="28"/>
        <v>22.2</v>
      </c>
      <c r="J67" s="29">
        <f t="shared" si="28"/>
        <v>51.8</v>
      </c>
      <c r="K67" s="29">
        <f t="shared" si="28"/>
        <v>0</v>
      </c>
      <c r="L67" s="28">
        <f t="shared" si="28"/>
        <v>74</v>
      </c>
      <c r="M67" s="21">
        <f t="shared" si="28"/>
        <v>0</v>
      </c>
      <c r="N67" s="21">
        <f t="shared" si="28"/>
        <v>0.1</v>
      </c>
      <c r="O67" s="21">
        <f t="shared" si="28"/>
        <v>0</v>
      </c>
      <c r="P67" s="17">
        <f t="shared" si="28"/>
        <v>0.1</v>
      </c>
      <c r="Q67" s="21">
        <f t="shared" si="28"/>
        <v>0</v>
      </c>
    </row>
    <row r="68" spans="1:17" ht="12.75" customHeight="1">
      <c r="A68" s="12"/>
      <c r="B68" s="19" t="s">
        <v>144</v>
      </c>
      <c r="C68" s="16">
        <v>74</v>
      </c>
      <c r="D68" s="16">
        <v>0</v>
      </c>
      <c r="E68" s="16">
        <v>0</v>
      </c>
      <c r="F68" s="17">
        <v>74</v>
      </c>
      <c r="G68" s="16">
        <v>0</v>
      </c>
      <c r="H68" s="16">
        <v>0</v>
      </c>
      <c r="I68" s="27">
        <v>22.2</v>
      </c>
      <c r="J68" s="27">
        <v>51.8</v>
      </c>
      <c r="K68" s="27">
        <v>0</v>
      </c>
      <c r="L68" s="28">
        <v>74</v>
      </c>
      <c r="M68" s="16">
        <v>0</v>
      </c>
      <c r="N68" s="16">
        <v>0.1</v>
      </c>
      <c r="O68" s="16">
        <v>0</v>
      </c>
      <c r="P68" s="17">
        <v>0.1</v>
      </c>
      <c r="Q68" s="16">
        <v>0</v>
      </c>
    </row>
    <row r="69" spans="1:17" ht="12.75" customHeight="1">
      <c r="A69" s="68" t="s">
        <v>115</v>
      </c>
      <c r="B69" s="69"/>
      <c r="C69" s="10">
        <f aca="true" t="shared" si="29" ref="C69:Q69">SUM(C61,C63,C65,C67)</f>
        <v>400</v>
      </c>
      <c r="D69" s="10">
        <f t="shared" si="29"/>
        <v>6</v>
      </c>
      <c r="E69" s="10">
        <f t="shared" si="29"/>
        <v>29</v>
      </c>
      <c r="F69" s="9">
        <f t="shared" si="29"/>
        <v>435</v>
      </c>
      <c r="G69" s="10">
        <f t="shared" si="29"/>
        <v>99</v>
      </c>
      <c r="H69" s="10">
        <f t="shared" si="29"/>
        <v>25</v>
      </c>
      <c r="I69" s="30">
        <f t="shared" si="29"/>
        <v>120</v>
      </c>
      <c r="J69" s="30">
        <f t="shared" si="29"/>
        <v>295.56</v>
      </c>
      <c r="K69" s="30">
        <f t="shared" si="29"/>
        <v>19.439999999999998</v>
      </c>
      <c r="L69" s="31">
        <f t="shared" si="29"/>
        <v>435</v>
      </c>
      <c r="M69" s="10">
        <f t="shared" si="29"/>
        <v>0.2</v>
      </c>
      <c r="N69" s="10">
        <f t="shared" si="29"/>
        <v>0.5</v>
      </c>
      <c r="O69" s="10">
        <f t="shared" si="29"/>
        <v>0</v>
      </c>
      <c r="P69" s="9">
        <f t="shared" si="29"/>
        <v>0.7</v>
      </c>
      <c r="Q69" s="10">
        <f t="shared" si="29"/>
        <v>0.2</v>
      </c>
    </row>
    <row r="70" spans="1:17" ht="12.75" customHeight="1">
      <c r="A70" s="12" t="s">
        <v>119</v>
      </c>
      <c r="B70" s="18"/>
      <c r="C70" s="13"/>
      <c r="D70" s="13"/>
      <c r="E70" s="13"/>
      <c r="F70" s="14"/>
      <c r="G70" s="13"/>
      <c r="H70" s="13"/>
      <c r="I70" s="13"/>
      <c r="J70" s="13"/>
      <c r="K70" s="13"/>
      <c r="L70" s="14"/>
      <c r="M70" s="13"/>
      <c r="N70" s="13"/>
      <c r="O70" s="13"/>
      <c r="P70" s="14"/>
      <c r="Q70" s="15"/>
    </row>
    <row r="71" spans="1:17" ht="12.75" customHeight="1">
      <c r="A71" s="12"/>
      <c r="B71" s="20" t="s">
        <v>123</v>
      </c>
      <c r="C71" s="21">
        <f aca="true" t="shared" si="30" ref="C71:Q71">SUBTOTAL(109,C72)</f>
        <v>95</v>
      </c>
      <c r="D71" s="21">
        <f t="shared" si="30"/>
        <v>0</v>
      </c>
      <c r="E71" s="21">
        <f t="shared" si="30"/>
        <v>0</v>
      </c>
      <c r="F71" s="17">
        <f t="shared" si="30"/>
        <v>95</v>
      </c>
      <c r="G71" s="21">
        <f t="shared" si="30"/>
        <v>0</v>
      </c>
      <c r="H71" s="21">
        <f t="shared" si="30"/>
        <v>0</v>
      </c>
      <c r="I71" s="29">
        <f t="shared" si="30"/>
        <v>28.5</v>
      </c>
      <c r="J71" s="29">
        <f t="shared" si="30"/>
        <v>66.5</v>
      </c>
      <c r="K71" s="29">
        <f t="shared" si="30"/>
        <v>0</v>
      </c>
      <c r="L71" s="28">
        <f t="shared" si="30"/>
        <v>95</v>
      </c>
      <c r="M71" s="21">
        <f t="shared" si="30"/>
        <v>0.1</v>
      </c>
      <c r="N71" s="21">
        <f t="shared" si="30"/>
        <v>0.1</v>
      </c>
      <c r="O71" s="21">
        <f t="shared" si="30"/>
        <v>0</v>
      </c>
      <c r="P71" s="17">
        <f t="shared" si="30"/>
        <v>0.2</v>
      </c>
      <c r="Q71" s="21">
        <f t="shared" si="30"/>
        <v>0</v>
      </c>
    </row>
    <row r="72" spans="1:17" ht="12.75" customHeight="1">
      <c r="A72" s="12"/>
      <c r="B72" s="19" t="s">
        <v>144</v>
      </c>
      <c r="C72" s="16">
        <v>95</v>
      </c>
      <c r="D72" s="16">
        <v>0</v>
      </c>
      <c r="E72" s="16">
        <v>0</v>
      </c>
      <c r="F72" s="17">
        <v>95</v>
      </c>
      <c r="G72" s="16">
        <v>0</v>
      </c>
      <c r="H72" s="16">
        <v>0</v>
      </c>
      <c r="I72" s="27">
        <v>28.5</v>
      </c>
      <c r="J72" s="27">
        <v>66.5</v>
      </c>
      <c r="K72" s="27">
        <v>0</v>
      </c>
      <c r="L72" s="28">
        <v>95</v>
      </c>
      <c r="M72" s="16">
        <v>0.1</v>
      </c>
      <c r="N72" s="16">
        <v>0.1</v>
      </c>
      <c r="O72" s="16">
        <v>0</v>
      </c>
      <c r="P72" s="17">
        <v>0.2</v>
      </c>
      <c r="Q72" s="16">
        <v>0</v>
      </c>
    </row>
    <row r="73" spans="1:17" ht="12.75" customHeight="1">
      <c r="A73" s="12"/>
      <c r="B73" s="20" t="s">
        <v>124</v>
      </c>
      <c r="C73" s="21">
        <f aca="true" t="shared" si="31" ref="C73:Q73">SUBTOTAL(109,C74)</f>
        <v>53</v>
      </c>
      <c r="D73" s="21">
        <f t="shared" si="31"/>
        <v>0</v>
      </c>
      <c r="E73" s="21">
        <f t="shared" si="31"/>
        <v>0</v>
      </c>
      <c r="F73" s="17">
        <f t="shared" si="31"/>
        <v>53</v>
      </c>
      <c r="G73" s="21">
        <f t="shared" si="31"/>
        <v>0</v>
      </c>
      <c r="H73" s="21">
        <f t="shared" si="31"/>
        <v>0</v>
      </c>
      <c r="I73" s="29">
        <f t="shared" si="31"/>
        <v>15.9</v>
      </c>
      <c r="J73" s="29">
        <f t="shared" si="31"/>
        <v>37.1</v>
      </c>
      <c r="K73" s="29">
        <f t="shared" si="31"/>
        <v>0</v>
      </c>
      <c r="L73" s="28">
        <f t="shared" si="31"/>
        <v>53</v>
      </c>
      <c r="M73" s="21">
        <f t="shared" si="31"/>
        <v>0</v>
      </c>
      <c r="N73" s="21">
        <f t="shared" si="31"/>
        <v>0.1</v>
      </c>
      <c r="O73" s="21">
        <f t="shared" si="31"/>
        <v>0</v>
      </c>
      <c r="P73" s="17">
        <f t="shared" si="31"/>
        <v>0.1</v>
      </c>
      <c r="Q73" s="21">
        <f t="shared" si="31"/>
        <v>0</v>
      </c>
    </row>
    <row r="74" spans="1:17" ht="12.75" customHeight="1">
      <c r="A74" s="12"/>
      <c r="B74" s="19" t="s">
        <v>144</v>
      </c>
      <c r="C74" s="16">
        <v>53</v>
      </c>
      <c r="D74" s="16">
        <v>0</v>
      </c>
      <c r="E74" s="16">
        <v>0</v>
      </c>
      <c r="F74" s="17">
        <v>53</v>
      </c>
      <c r="G74" s="16">
        <v>0</v>
      </c>
      <c r="H74" s="16">
        <v>0</v>
      </c>
      <c r="I74" s="27">
        <v>15.9</v>
      </c>
      <c r="J74" s="27">
        <v>37.1</v>
      </c>
      <c r="K74" s="27">
        <v>0</v>
      </c>
      <c r="L74" s="28">
        <v>53</v>
      </c>
      <c r="M74" s="16">
        <v>0</v>
      </c>
      <c r="N74" s="16">
        <v>0.1</v>
      </c>
      <c r="O74" s="16">
        <v>0</v>
      </c>
      <c r="P74" s="17">
        <v>0.1</v>
      </c>
      <c r="Q74" s="16">
        <v>0</v>
      </c>
    </row>
    <row r="75" spans="1:17" ht="12.75" customHeight="1">
      <c r="A75" s="12"/>
      <c r="B75" s="20" t="s">
        <v>128</v>
      </c>
      <c r="C75" s="21">
        <f aca="true" t="shared" si="32" ref="C75:Q75">SUBTOTAL(109,C76)</f>
        <v>79</v>
      </c>
      <c r="D75" s="21">
        <f t="shared" si="32"/>
        <v>0</v>
      </c>
      <c r="E75" s="21">
        <f t="shared" si="32"/>
        <v>297</v>
      </c>
      <c r="F75" s="17">
        <f t="shared" si="32"/>
        <v>376</v>
      </c>
      <c r="G75" s="21">
        <f t="shared" si="32"/>
        <v>0</v>
      </c>
      <c r="H75" s="21">
        <f t="shared" si="32"/>
        <v>0</v>
      </c>
      <c r="I75" s="29">
        <f t="shared" si="32"/>
        <v>23.7</v>
      </c>
      <c r="J75" s="29">
        <f t="shared" si="32"/>
        <v>174.1</v>
      </c>
      <c r="K75" s="29">
        <f t="shared" si="32"/>
        <v>178.2</v>
      </c>
      <c r="L75" s="28">
        <f t="shared" si="32"/>
        <v>376</v>
      </c>
      <c r="M75" s="21">
        <f t="shared" si="32"/>
        <v>0</v>
      </c>
      <c r="N75" s="21">
        <f t="shared" si="32"/>
        <v>0.3</v>
      </c>
      <c r="O75" s="21">
        <f t="shared" si="32"/>
        <v>0.2</v>
      </c>
      <c r="P75" s="17">
        <f t="shared" si="32"/>
        <v>0.5</v>
      </c>
      <c r="Q75" s="21">
        <f t="shared" si="32"/>
        <v>0</v>
      </c>
    </row>
    <row r="76" spans="1:17" ht="12.75" customHeight="1">
      <c r="A76" s="12"/>
      <c r="B76" s="19" t="s">
        <v>144</v>
      </c>
      <c r="C76" s="16">
        <v>79</v>
      </c>
      <c r="D76" s="16">
        <v>0</v>
      </c>
      <c r="E76" s="16">
        <v>297</v>
      </c>
      <c r="F76" s="17">
        <v>376</v>
      </c>
      <c r="G76" s="16">
        <v>0</v>
      </c>
      <c r="H76" s="16">
        <v>0</v>
      </c>
      <c r="I76" s="27">
        <v>23.7</v>
      </c>
      <c r="J76" s="27">
        <v>174.1</v>
      </c>
      <c r="K76" s="27">
        <v>178.2</v>
      </c>
      <c r="L76" s="28">
        <v>376</v>
      </c>
      <c r="M76" s="16">
        <v>0</v>
      </c>
      <c r="N76" s="16">
        <v>0.3</v>
      </c>
      <c r="O76" s="16">
        <v>0.2</v>
      </c>
      <c r="P76" s="17">
        <v>0.5</v>
      </c>
      <c r="Q76" s="16">
        <v>0</v>
      </c>
    </row>
    <row r="77" spans="1:17" ht="12.75" customHeight="1">
      <c r="A77" s="68" t="s">
        <v>130</v>
      </c>
      <c r="B77" s="69"/>
      <c r="C77" s="10">
        <f aca="true" t="shared" si="33" ref="C77:Q77">SUM(C71,C73,C75)</f>
        <v>227</v>
      </c>
      <c r="D77" s="10">
        <f t="shared" si="33"/>
        <v>0</v>
      </c>
      <c r="E77" s="10">
        <f t="shared" si="33"/>
        <v>297</v>
      </c>
      <c r="F77" s="9">
        <f t="shared" si="33"/>
        <v>524</v>
      </c>
      <c r="G77" s="10">
        <f t="shared" si="33"/>
        <v>0</v>
      </c>
      <c r="H77" s="10">
        <f t="shared" si="33"/>
        <v>0</v>
      </c>
      <c r="I77" s="30">
        <f t="shared" si="33"/>
        <v>68.1</v>
      </c>
      <c r="J77" s="30">
        <f t="shared" si="33"/>
        <v>277.7</v>
      </c>
      <c r="K77" s="30">
        <f t="shared" si="33"/>
        <v>178.2</v>
      </c>
      <c r="L77" s="31">
        <f t="shared" si="33"/>
        <v>524</v>
      </c>
      <c r="M77" s="10">
        <f t="shared" si="33"/>
        <v>0.1</v>
      </c>
      <c r="N77" s="10">
        <f t="shared" si="33"/>
        <v>0.5</v>
      </c>
      <c r="O77" s="10">
        <f t="shared" si="33"/>
        <v>0.2</v>
      </c>
      <c r="P77" s="9">
        <f t="shared" si="33"/>
        <v>0.8</v>
      </c>
      <c r="Q77" s="10">
        <f t="shared" si="33"/>
        <v>0</v>
      </c>
    </row>
    <row r="78" spans="1:17" ht="12.75" customHeight="1">
      <c r="A78" s="12" t="s">
        <v>131</v>
      </c>
      <c r="B78" s="18"/>
      <c r="C78" s="13"/>
      <c r="D78" s="13"/>
      <c r="E78" s="13"/>
      <c r="F78" s="14"/>
      <c r="G78" s="13"/>
      <c r="H78" s="13"/>
      <c r="I78" s="13"/>
      <c r="J78" s="13"/>
      <c r="K78" s="13"/>
      <c r="L78" s="14"/>
      <c r="M78" s="13"/>
      <c r="N78" s="13"/>
      <c r="O78" s="13"/>
      <c r="P78" s="14"/>
      <c r="Q78" s="15"/>
    </row>
    <row r="79" spans="1:17" ht="12.75" customHeight="1">
      <c r="A79" s="12"/>
      <c r="B79" s="20" t="s">
        <v>133</v>
      </c>
      <c r="C79" s="21">
        <f aca="true" t="shared" si="34" ref="C79:Q79">SUBTOTAL(109,C80)</f>
        <v>616</v>
      </c>
      <c r="D79" s="21">
        <f t="shared" si="34"/>
        <v>427</v>
      </c>
      <c r="E79" s="21">
        <f t="shared" si="34"/>
        <v>322</v>
      </c>
      <c r="F79" s="17">
        <f t="shared" si="34"/>
        <v>1365</v>
      </c>
      <c r="G79" s="21">
        <f t="shared" si="34"/>
        <v>0</v>
      </c>
      <c r="H79" s="21">
        <f t="shared" si="34"/>
        <v>108</v>
      </c>
      <c r="I79" s="29">
        <f t="shared" si="34"/>
        <v>184.8</v>
      </c>
      <c r="J79" s="29">
        <f t="shared" si="34"/>
        <v>841.82</v>
      </c>
      <c r="K79" s="29">
        <f t="shared" si="34"/>
        <v>338.38</v>
      </c>
      <c r="L79" s="28">
        <f t="shared" si="34"/>
        <v>1365</v>
      </c>
      <c r="M79" s="21">
        <f t="shared" si="34"/>
        <v>0.3</v>
      </c>
      <c r="N79" s="21">
        <f t="shared" si="34"/>
        <v>1.3</v>
      </c>
      <c r="O79" s="21">
        <f t="shared" si="34"/>
        <v>0.5</v>
      </c>
      <c r="P79" s="17">
        <f t="shared" si="34"/>
        <v>2.1</v>
      </c>
      <c r="Q79" s="21">
        <f t="shared" si="34"/>
        <v>0</v>
      </c>
    </row>
    <row r="80" spans="1:17" ht="12.75" customHeight="1">
      <c r="A80" s="12"/>
      <c r="B80" s="19" t="s">
        <v>144</v>
      </c>
      <c r="C80" s="16">
        <v>616</v>
      </c>
      <c r="D80" s="16">
        <v>427</v>
      </c>
      <c r="E80" s="16">
        <v>322</v>
      </c>
      <c r="F80" s="17">
        <v>1365</v>
      </c>
      <c r="G80" s="16">
        <v>0</v>
      </c>
      <c r="H80" s="16">
        <v>108</v>
      </c>
      <c r="I80" s="27">
        <v>184.8</v>
      </c>
      <c r="J80" s="27">
        <v>841.82</v>
      </c>
      <c r="K80" s="27">
        <v>338.38</v>
      </c>
      <c r="L80" s="28">
        <v>1365</v>
      </c>
      <c r="M80" s="16">
        <v>0.3</v>
      </c>
      <c r="N80" s="16">
        <v>1.3</v>
      </c>
      <c r="O80" s="16">
        <v>0.5</v>
      </c>
      <c r="P80" s="17">
        <v>2.1</v>
      </c>
      <c r="Q80" s="16">
        <v>0</v>
      </c>
    </row>
    <row r="81" spans="1:17" ht="12.75" customHeight="1">
      <c r="A81" s="12"/>
      <c r="B81" s="20" t="s">
        <v>134</v>
      </c>
      <c r="C81" s="21">
        <f aca="true" t="shared" si="35" ref="C81:Q81">SUBTOTAL(109,C82)</f>
        <v>51</v>
      </c>
      <c r="D81" s="21">
        <f t="shared" si="35"/>
        <v>6</v>
      </c>
      <c r="E81" s="21">
        <f t="shared" si="35"/>
        <v>46</v>
      </c>
      <c r="F81" s="17">
        <f t="shared" si="35"/>
        <v>103</v>
      </c>
      <c r="G81" s="21">
        <f t="shared" si="35"/>
        <v>40</v>
      </c>
      <c r="H81" s="21">
        <f t="shared" si="35"/>
        <v>0</v>
      </c>
      <c r="I81" s="29">
        <f t="shared" si="35"/>
        <v>15.3</v>
      </c>
      <c r="J81" s="29">
        <f t="shared" si="35"/>
        <v>58.06</v>
      </c>
      <c r="K81" s="29">
        <f t="shared" si="35"/>
        <v>29.64</v>
      </c>
      <c r="L81" s="28">
        <f t="shared" si="35"/>
        <v>103</v>
      </c>
      <c r="M81" s="21">
        <f t="shared" si="35"/>
        <v>0</v>
      </c>
      <c r="N81" s="21">
        <f t="shared" si="35"/>
        <v>0.1</v>
      </c>
      <c r="O81" s="21">
        <f t="shared" si="35"/>
        <v>0</v>
      </c>
      <c r="P81" s="17">
        <f t="shared" si="35"/>
        <v>0.1</v>
      </c>
      <c r="Q81" s="21">
        <f t="shared" si="35"/>
        <v>0.1</v>
      </c>
    </row>
    <row r="82" spans="1:17" ht="12.75" customHeight="1">
      <c r="A82" s="12"/>
      <c r="B82" s="19" t="s">
        <v>144</v>
      </c>
      <c r="C82" s="16">
        <v>51</v>
      </c>
      <c r="D82" s="16">
        <v>6</v>
      </c>
      <c r="E82" s="16">
        <v>46</v>
      </c>
      <c r="F82" s="17">
        <v>103</v>
      </c>
      <c r="G82" s="16">
        <v>40</v>
      </c>
      <c r="H82" s="16">
        <v>0</v>
      </c>
      <c r="I82" s="27">
        <v>15.3</v>
      </c>
      <c r="J82" s="27">
        <v>58.06</v>
      </c>
      <c r="K82" s="27">
        <v>29.64</v>
      </c>
      <c r="L82" s="28">
        <v>103</v>
      </c>
      <c r="M82" s="16">
        <v>0</v>
      </c>
      <c r="N82" s="16">
        <v>0.1</v>
      </c>
      <c r="O82" s="16">
        <v>0</v>
      </c>
      <c r="P82" s="17">
        <v>0.1</v>
      </c>
      <c r="Q82" s="16">
        <v>0.1</v>
      </c>
    </row>
    <row r="83" spans="1:17" ht="12.75" customHeight="1">
      <c r="A83" s="12"/>
      <c r="B83" s="20" t="s">
        <v>135</v>
      </c>
      <c r="C83" s="21">
        <f aca="true" t="shared" si="36" ref="C83:Q83">SUBTOTAL(109,C84)</f>
        <v>62</v>
      </c>
      <c r="D83" s="21">
        <f t="shared" si="36"/>
        <v>45</v>
      </c>
      <c r="E83" s="21">
        <f t="shared" si="36"/>
        <v>92</v>
      </c>
      <c r="F83" s="17">
        <f t="shared" si="36"/>
        <v>199</v>
      </c>
      <c r="G83" s="21">
        <f t="shared" si="36"/>
        <v>0</v>
      </c>
      <c r="H83" s="21">
        <f t="shared" si="36"/>
        <v>0</v>
      </c>
      <c r="I83" s="29">
        <f t="shared" si="36"/>
        <v>18.6</v>
      </c>
      <c r="J83" s="29">
        <f t="shared" si="36"/>
        <v>109.9</v>
      </c>
      <c r="K83" s="29">
        <f t="shared" si="36"/>
        <v>70.5</v>
      </c>
      <c r="L83" s="28">
        <f t="shared" si="36"/>
        <v>199</v>
      </c>
      <c r="M83" s="21">
        <f t="shared" si="36"/>
        <v>0</v>
      </c>
      <c r="N83" s="21">
        <f t="shared" si="36"/>
        <v>0.2</v>
      </c>
      <c r="O83" s="21">
        <f t="shared" si="36"/>
        <v>0.1</v>
      </c>
      <c r="P83" s="17">
        <f t="shared" si="36"/>
        <v>0.30000000000000004</v>
      </c>
      <c r="Q83" s="21">
        <f t="shared" si="36"/>
        <v>0</v>
      </c>
    </row>
    <row r="84" spans="1:17" ht="12.75" customHeight="1">
      <c r="A84" s="12"/>
      <c r="B84" s="19" t="s">
        <v>144</v>
      </c>
      <c r="C84" s="16">
        <v>62</v>
      </c>
      <c r="D84" s="16">
        <v>45</v>
      </c>
      <c r="E84" s="16">
        <v>92</v>
      </c>
      <c r="F84" s="17">
        <v>199</v>
      </c>
      <c r="G84" s="16">
        <v>0</v>
      </c>
      <c r="H84" s="16">
        <v>0</v>
      </c>
      <c r="I84" s="27">
        <v>18.6</v>
      </c>
      <c r="J84" s="27">
        <v>109.9</v>
      </c>
      <c r="K84" s="27">
        <v>70.5</v>
      </c>
      <c r="L84" s="28">
        <v>199</v>
      </c>
      <c r="M84" s="16">
        <v>0</v>
      </c>
      <c r="N84" s="16">
        <v>0.2</v>
      </c>
      <c r="O84" s="16">
        <v>0.1</v>
      </c>
      <c r="P84" s="17">
        <v>0.30000000000000004</v>
      </c>
      <c r="Q84" s="16">
        <v>0</v>
      </c>
    </row>
    <row r="85" spans="1:17" ht="12.75" customHeight="1">
      <c r="A85" s="12"/>
      <c r="B85" s="20" t="s">
        <v>136</v>
      </c>
      <c r="C85" s="21">
        <f aca="true" t="shared" si="37" ref="C85:Q85">SUBTOTAL(109,C86)</f>
        <v>40</v>
      </c>
      <c r="D85" s="21">
        <f t="shared" si="37"/>
        <v>3</v>
      </c>
      <c r="E85" s="21">
        <f t="shared" si="37"/>
        <v>36</v>
      </c>
      <c r="F85" s="17">
        <f t="shared" si="37"/>
        <v>79</v>
      </c>
      <c r="G85" s="21">
        <f t="shared" si="37"/>
        <v>0</v>
      </c>
      <c r="H85" s="21">
        <f t="shared" si="37"/>
        <v>0</v>
      </c>
      <c r="I85" s="29">
        <f t="shared" si="37"/>
        <v>12</v>
      </c>
      <c r="J85" s="29">
        <f t="shared" si="37"/>
        <v>44.38</v>
      </c>
      <c r="K85" s="29">
        <f t="shared" si="37"/>
        <v>22.62</v>
      </c>
      <c r="L85" s="28">
        <f t="shared" si="37"/>
        <v>79</v>
      </c>
      <c r="M85" s="21">
        <f t="shared" si="37"/>
        <v>0</v>
      </c>
      <c r="N85" s="21">
        <f t="shared" si="37"/>
        <v>0.1</v>
      </c>
      <c r="O85" s="21">
        <f t="shared" si="37"/>
        <v>0</v>
      </c>
      <c r="P85" s="17">
        <f t="shared" si="37"/>
        <v>0.1</v>
      </c>
      <c r="Q85" s="21">
        <f t="shared" si="37"/>
        <v>0</v>
      </c>
    </row>
    <row r="86" spans="1:17" ht="12.75" customHeight="1">
      <c r="A86" s="12"/>
      <c r="B86" s="19" t="s">
        <v>144</v>
      </c>
      <c r="C86" s="16">
        <v>40</v>
      </c>
      <c r="D86" s="16">
        <v>3</v>
      </c>
      <c r="E86" s="16">
        <v>36</v>
      </c>
      <c r="F86" s="17">
        <v>79</v>
      </c>
      <c r="G86" s="16">
        <v>0</v>
      </c>
      <c r="H86" s="16">
        <v>0</v>
      </c>
      <c r="I86" s="27">
        <v>12</v>
      </c>
      <c r="J86" s="27">
        <v>44.38</v>
      </c>
      <c r="K86" s="27">
        <v>22.62</v>
      </c>
      <c r="L86" s="28">
        <v>79</v>
      </c>
      <c r="M86" s="16">
        <v>0</v>
      </c>
      <c r="N86" s="16">
        <v>0.1</v>
      </c>
      <c r="O86" s="16">
        <v>0</v>
      </c>
      <c r="P86" s="17">
        <v>0.1</v>
      </c>
      <c r="Q86" s="16">
        <v>0</v>
      </c>
    </row>
    <row r="87" spans="1:17" ht="12.75" customHeight="1">
      <c r="A87" s="12"/>
      <c r="B87" s="20" t="s">
        <v>137</v>
      </c>
      <c r="C87" s="21">
        <f aca="true" t="shared" si="38" ref="C87:Q87">SUBTOTAL(109,C88)</f>
        <v>132</v>
      </c>
      <c r="D87" s="21">
        <f t="shared" si="38"/>
        <v>8</v>
      </c>
      <c r="E87" s="21">
        <f t="shared" si="38"/>
        <v>96</v>
      </c>
      <c r="F87" s="17">
        <f t="shared" si="38"/>
        <v>236</v>
      </c>
      <c r="G87" s="21">
        <f t="shared" si="38"/>
        <v>40</v>
      </c>
      <c r="H87" s="21">
        <f t="shared" si="38"/>
        <v>0</v>
      </c>
      <c r="I87" s="29">
        <f t="shared" si="38"/>
        <v>39.6</v>
      </c>
      <c r="J87" s="29">
        <f t="shared" si="38"/>
        <v>136.08</v>
      </c>
      <c r="K87" s="29">
        <f t="shared" si="38"/>
        <v>60.32</v>
      </c>
      <c r="L87" s="28">
        <f t="shared" si="38"/>
        <v>236</v>
      </c>
      <c r="M87" s="21">
        <f t="shared" si="38"/>
        <v>0.1</v>
      </c>
      <c r="N87" s="21">
        <f t="shared" si="38"/>
        <v>0.2</v>
      </c>
      <c r="O87" s="21">
        <f t="shared" si="38"/>
        <v>0.1</v>
      </c>
      <c r="P87" s="17">
        <f t="shared" si="38"/>
        <v>0.4</v>
      </c>
      <c r="Q87" s="21">
        <f t="shared" si="38"/>
        <v>0.1</v>
      </c>
    </row>
    <row r="88" spans="1:17" ht="12.75" customHeight="1">
      <c r="A88" s="12"/>
      <c r="B88" s="19" t="s">
        <v>144</v>
      </c>
      <c r="C88" s="16">
        <v>132</v>
      </c>
      <c r="D88" s="16">
        <v>8</v>
      </c>
      <c r="E88" s="16">
        <v>96</v>
      </c>
      <c r="F88" s="17">
        <v>236</v>
      </c>
      <c r="G88" s="16">
        <v>40</v>
      </c>
      <c r="H88" s="16">
        <v>0</v>
      </c>
      <c r="I88" s="27">
        <v>39.6</v>
      </c>
      <c r="J88" s="27">
        <v>136.08</v>
      </c>
      <c r="K88" s="27">
        <v>60.32</v>
      </c>
      <c r="L88" s="28">
        <v>236</v>
      </c>
      <c r="M88" s="16">
        <v>0.1</v>
      </c>
      <c r="N88" s="16">
        <v>0.2</v>
      </c>
      <c r="O88" s="16">
        <v>0.1</v>
      </c>
      <c r="P88" s="17">
        <v>0.4</v>
      </c>
      <c r="Q88" s="16">
        <v>0.1</v>
      </c>
    </row>
    <row r="89" spans="1:17" ht="12.75" customHeight="1">
      <c r="A89" s="12"/>
      <c r="B89" s="20" t="s">
        <v>138</v>
      </c>
      <c r="C89" s="21">
        <f aca="true" t="shared" si="39" ref="C89:Q89">SUBTOTAL(109,C90)</f>
        <v>814</v>
      </c>
      <c r="D89" s="21">
        <f t="shared" si="39"/>
        <v>418</v>
      </c>
      <c r="E89" s="21">
        <f t="shared" si="39"/>
        <v>552</v>
      </c>
      <c r="F89" s="17">
        <f t="shared" si="39"/>
        <v>1784</v>
      </c>
      <c r="G89" s="21">
        <f t="shared" si="39"/>
        <v>40</v>
      </c>
      <c r="H89" s="21">
        <f t="shared" si="39"/>
        <v>81</v>
      </c>
      <c r="I89" s="29">
        <f t="shared" si="39"/>
        <v>244.2</v>
      </c>
      <c r="J89" s="29">
        <f t="shared" si="39"/>
        <v>1066.48</v>
      </c>
      <c r="K89" s="29">
        <f t="shared" si="39"/>
        <v>473.32</v>
      </c>
      <c r="L89" s="28">
        <f t="shared" si="39"/>
        <v>1784</v>
      </c>
      <c r="M89" s="21">
        <f t="shared" si="39"/>
        <v>0.5</v>
      </c>
      <c r="N89" s="21">
        <f t="shared" si="39"/>
        <v>1.7</v>
      </c>
      <c r="O89" s="21">
        <f t="shared" si="39"/>
        <v>0.6</v>
      </c>
      <c r="P89" s="17">
        <f t="shared" si="39"/>
        <v>2.8000000000000003</v>
      </c>
      <c r="Q89" s="21">
        <f t="shared" si="39"/>
        <v>0.1</v>
      </c>
    </row>
    <row r="90" spans="1:17" ht="12.75" customHeight="1">
      <c r="A90" s="12"/>
      <c r="B90" s="19" t="s">
        <v>144</v>
      </c>
      <c r="C90" s="16">
        <v>814</v>
      </c>
      <c r="D90" s="16">
        <v>418</v>
      </c>
      <c r="E90" s="16">
        <v>552</v>
      </c>
      <c r="F90" s="17">
        <v>1784</v>
      </c>
      <c r="G90" s="16">
        <v>40</v>
      </c>
      <c r="H90" s="16">
        <v>81</v>
      </c>
      <c r="I90" s="27">
        <v>244.2</v>
      </c>
      <c r="J90" s="27">
        <v>1066.48</v>
      </c>
      <c r="K90" s="27">
        <v>473.32</v>
      </c>
      <c r="L90" s="28">
        <v>1784</v>
      </c>
      <c r="M90" s="16">
        <v>0.5</v>
      </c>
      <c r="N90" s="16">
        <v>1.7</v>
      </c>
      <c r="O90" s="16">
        <v>0.6</v>
      </c>
      <c r="P90" s="17">
        <v>2.8000000000000003</v>
      </c>
      <c r="Q90" s="16">
        <v>0.1</v>
      </c>
    </row>
    <row r="91" spans="1:17" ht="12.75" customHeight="1">
      <c r="A91" s="12"/>
      <c r="B91" s="20" t="s">
        <v>140</v>
      </c>
      <c r="C91" s="21">
        <f aca="true" t="shared" si="40" ref="C91:Q91">SUBTOTAL(109,C92)</f>
        <v>918</v>
      </c>
      <c r="D91" s="21">
        <f t="shared" si="40"/>
        <v>465</v>
      </c>
      <c r="E91" s="21">
        <f t="shared" si="40"/>
        <v>608</v>
      </c>
      <c r="F91" s="17">
        <f t="shared" si="40"/>
        <v>1991</v>
      </c>
      <c r="G91" s="21">
        <f t="shared" si="40"/>
        <v>0</v>
      </c>
      <c r="H91" s="21">
        <f t="shared" si="40"/>
        <v>195</v>
      </c>
      <c r="I91" s="29">
        <f t="shared" si="40"/>
        <v>275.4</v>
      </c>
      <c r="J91" s="29">
        <f t="shared" si="40"/>
        <v>1192.7</v>
      </c>
      <c r="K91" s="29">
        <f t="shared" si="40"/>
        <v>522.9</v>
      </c>
      <c r="L91" s="28">
        <f t="shared" si="40"/>
        <v>1991</v>
      </c>
      <c r="M91" s="21">
        <f t="shared" si="40"/>
        <v>0.5</v>
      </c>
      <c r="N91" s="21">
        <f t="shared" si="40"/>
        <v>1.9</v>
      </c>
      <c r="O91" s="21">
        <f t="shared" si="40"/>
        <v>0.7</v>
      </c>
      <c r="P91" s="17">
        <f t="shared" si="40"/>
        <v>3.0999999999999996</v>
      </c>
      <c r="Q91" s="21">
        <f t="shared" si="40"/>
        <v>0</v>
      </c>
    </row>
    <row r="92" spans="1:17" ht="12.75" customHeight="1">
      <c r="A92" s="12"/>
      <c r="B92" s="19" t="s">
        <v>144</v>
      </c>
      <c r="C92" s="16">
        <v>918</v>
      </c>
      <c r="D92" s="16">
        <v>465</v>
      </c>
      <c r="E92" s="16">
        <v>608</v>
      </c>
      <c r="F92" s="17">
        <v>1991</v>
      </c>
      <c r="G92" s="16">
        <v>0</v>
      </c>
      <c r="H92" s="16">
        <v>195</v>
      </c>
      <c r="I92" s="27">
        <v>275.4</v>
      </c>
      <c r="J92" s="27">
        <v>1192.7</v>
      </c>
      <c r="K92" s="27">
        <v>522.9</v>
      </c>
      <c r="L92" s="28">
        <v>1991</v>
      </c>
      <c r="M92" s="16">
        <v>0.5</v>
      </c>
      <c r="N92" s="16">
        <v>1.9</v>
      </c>
      <c r="O92" s="16">
        <v>0.7</v>
      </c>
      <c r="P92" s="17">
        <v>3.0999999999999996</v>
      </c>
      <c r="Q92" s="16">
        <v>0</v>
      </c>
    </row>
    <row r="93" spans="1:17" ht="12.75" customHeight="1">
      <c r="A93" s="12"/>
      <c r="B93" s="20" t="s">
        <v>141</v>
      </c>
      <c r="C93" s="21">
        <f aca="true" t="shared" si="41" ref="C93:Q93">SUBTOTAL(109,C94)</f>
        <v>813</v>
      </c>
      <c r="D93" s="21">
        <f t="shared" si="41"/>
        <v>655</v>
      </c>
      <c r="E93" s="21">
        <f t="shared" si="41"/>
        <v>648</v>
      </c>
      <c r="F93" s="17">
        <f t="shared" si="41"/>
        <v>2116</v>
      </c>
      <c r="G93" s="21">
        <f t="shared" si="41"/>
        <v>518</v>
      </c>
      <c r="H93" s="21">
        <f t="shared" si="41"/>
        <v>162</v>
      </c>
      <c r="I93" s="29">
        <f t="shared" si="41"/>
        <v>243.9</v>
      </c>
      <c r="J93" s="29">
        <f t="shared" si="41"/>
        <v>1260.6</v>
      </c>
      <c r="K93" s="29">
        <f t="shared" si="41"/>
        <v>611.5</v>
      </c>
      <c r="L93" s="28">
        <f t="shared" si="41"/>
        <v>2116</v>
      </c>
      <c r="M93" s="21">
        <f t="shared" si="41"/>
        <v>0.4</v>
      </c>
      <c r="N93" s="21">
        <f t="shared" si="41"/>
        <v>1.9</v>
      </c>
      <c r="O93" s="21">
        <f t="shared" si="41"/>
        <v>0.8</v>
      </c>
      <c r="P93" s="17">
        <f t="shared" si="41"/>
        <v>3.0999999999999996</v>
      </c>
      <c r="Q93" s="21">
        <f t="shared" si="41"/>
        <v>0.8</v>
      </c>
    </row>
    <row r="94" spans="1:17" ht="12.75" customHeight="1">
      <c r="A94" s="12"/>
      <c r="B94" s="19" t="s">
        <v>144</v>
      </c>
      <c r="C94" s="16">
        <v>813</v>
      </c>
      <c r="D94" s="16">
        <v>655</v>
      </c>
      <c r="E94" s="16">
        <v>648</v>
      </c>
      <c r="F94" s="17">
        <v>2116</v>
      </c>
      <c r="G94" s="16">
        <v>518</v>
      </c>
      <c r="H94" s="16">
        <v>162</v>
      </c>
      <c r="I94" s="27">
        <v>243.9</v>
      </c>
      <c r="J94" s="27">
        <v>1260.6</v>
      </c>
      <c r="K94" s="27">
        <v>611.5</v>
      </c>
      <c r="L94" s="28">
        <v>2116</v>
      </c>
      <c r="M94" s="16">
        <v>0.4</v>
      </c>
      <c r="N94" s="16">
        <v>1.9</v>
      </c>
      <c r="O94" s="16">
        <v>0.8</v>
      </c>
      <c r="P94" s="17">
        <v>3.0999999999999996</v>
      </c>
      <c r="Q94" s="16">
        <v>0.8</v>
      </c>
    </row>
    <row r="95" spans="1:17" ht="12.75" customHeight="1">
      <c r="A95" s="68" t="s">
        <v>142</v>
      </c>
      <c r="B95" s="69"/>
      <c r="C95" s="10">
        <f aca="true" t="shared" si="42" ref="C95:Q95">SUM(C79,C81,C83,C85,C87,C89,C91,C93)</f>
        <v>3446</v>
      </c>
      <c r="D95" s="10">
        <f t="shared" si="42"/>
        <v>2027</v>
      </c>
      <c r="E95" s="10">
        <f t="shared" si="42"/>
        <v>2400</v>
      </c>
      <c r="F95" s="9">
        <f t="shared" si="42"/>
        <v>7873</v>
      </c>
      <c r="G95" s="10">
        <f t="shared" si="42"/>
        <v>638</v>
      </c>
      <c r="H95" s="10">
        <f t="shared" si="42"/>
        <v>546</v>
      </c>
      <c r="I95" s="30">
        <f t="shared" si="42"/>
        <v>1033.8</v>
      </c>
      <c r="J95" s="30">
        <f t="shared" si="42"/>
        <v>4710.02</v>
      </c>
      <c r="K95" s="30">
        <f t="shared" si="42"/>
        <v>2129.18</v>
      </c>
      <c r="L95" s="31">
        <f t="shared" si="42"/>
        <v>7873</v>
      </c>
      <c r="M95" s="10">
        <f t="shared" si="42"/>
        <v>1.7999999999999998</v>
      </c>
      <c r="N95" s="10">
        <f t="shared" si="42"/>
        <v>7.4</v>
      </c>
      <c r="O95" s="10">
        <f t="shared" si="42"/>
        <v>2.8</v>
      </c>
      <c r="P95" s="9">
        <f t="shared" si="42"/>
        <v>12</v>
      </c>
      <c r="Q95" s="10">
        <f t="shared" si="42"/>
        <v>1.1</v>
      </c>
    </row>
    <row r="96" spans="1:17" ht="12.75" customHeight="1">
      <c r="A96" s="70" t="s">
        <v>18</v>
      </c>
      <c r="B96" s="71"/>
      <c r="C96" s="11">
        <f aca="true" t="shared" si="43" ref="C96:Q96">SUM(C17,C23,C29,C33,C53,C59,C69,C77,C95)</f>
        <v>10252</v>
      </c>
      <c r="D96" s="11">
        <f t="shared" si="43"/>
        <v>5662</v>
      </c>
      <c r="E96" s="11">
        <f t="shared" si="43"/>
        <v>8227</v>
      </c>
      <c r="F96" s="11">
        <f t="shared" si="43"/>
        <v>24141</v>
      </c>
      <c r="G96" s="11">
        <f t="shared" si="43"/>
        <v>14607</v>
      </c>
      <c r="H96" s="11">
        <f t="shared" si="43"/>
        <v>1726</v>
      </c>
      <c r="I96" s="32">
        <f t="shared" si="43"/>
        <v>3075.5999999999995</v>
      </c>
      <c r="J96" s="32">
        <f t="shared" si="43"/>
        <v>14204.12</v>
      </c>
      <c r="K96" s="32">
        <f t="shared" si="43"/>
        <v>6861.279999999999</v>
      </c>
      <c r="L96" s="32">
        <f t="shared" si="43"/>
        <v>24141</v>
      </c>
      <c r="M96" s="11">
        <f t="shared" si="43"/>
        <v>5.2</v>
      </c>
      <c r="N96" s="11">
        <f t="shared" si="43"/>
        <v>22.1</v>
      </c>
      <c r="O96" s="11">
        <f t="shared" si="43"/>
        <v>9</v>
      </c>
      <c r="P96" s="11">
        <f t="shared" si="43"/>
        <v>36.3</v>
      </c>
      <c r="Q96" s="11">
        <f t="shared" si="43"/>
        <v>22.6</v>
      </c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9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sheetProtection/>
  <mergeCells count="26">
    <mergeCell ref="A69:B69"/>
    <mergeCell ref="A77:B77"/>
    <mergeCell ref="A96:B96"/>
    <mergeCell ref="A95:B95"/>
    <mergeCell ref="A17:B17"/>
    <mergeCell ref="A23:B23"/>
    <mergeCell ref="A29:B29"/>
    <mergeCell ref="A33:B33"/>
    <mergeCell ref="A53:B53"/>
    <mergeCell ref="A59:B59"/>
    <mergeCell ref="A6:A9"/>
    <mergeCell ref="B6:B9"/>
    <mergeCell ref="C6:H7"/>
    <mergeCell ref="I6:L7"/>
    <mergeCell ref="M6:Q7"/>
    <mergeCell ref="C8:C9"/>
    <mergeCell ref="D8:D9"/>
    <mergeCell ref="E8:E9"/>
    <mergeCell ref="H8:H9"/>
    <mergeCell ref="I8:I9"/>
    <mergeCell ref="C2:O2"/>
    <mergeCell ref="J8:J9"/>
    <mergeCell ref="K8:K9"/>
    <mergeCell ref="M8:M9"/>
    <mergeCell ref="N8:N9"/>
    <mergeCell ref="O8:O9"/>
  </mergeCells>
  <printOptions/>
  <pageMargins left="0.7" right="0.7" top="0.75" bottom="0.75" header="0.3" footer="0.3"/>
  <pageSetup horizontalDpi="1200" verticalDpi="1200" orientation="portrait" paperSize="9" scale="5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83"/>
  <sheetViews>
    <sheetView zoomScalePageLayoutView="0" workbookViewId="0" topLeftCell="A1">
      <selection activeCell="I13" sqref="I13:L20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17" width="8.7109375" style="0" customWidth="1"/>
  </cols>
  <sheetData>
    <row r="2" spans="3:15" ht="15.75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3:15" ht="15.7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3:15" ht="15.75">
      <c r="C4" s="26"/>
      <c r="F4" s="23"/>
      <c r="G4" s="23"/>
      <c r="H4" s="23"/>
      <c r="I4" s="24" t="s">
        <v>17</v>
      </c>
      <c r="J4" s="25" t="s">
        <v>145</v>
      </c>
      <c r="K4" s="23"/>
      <c r="L4" s="23"/>
      <c r="M4" s="23"/>
      <c r="N4" s="26"/>
      <c r="O4" s="26"/>
    </row>
    <row r="5" ht="13.5" thickBot="1"/>
    <row r="6" spans="1:17" ht="13.5" customHeight="1">
      <c r="A6" s="41" t="s">
        <v>0</v>
      </c>
      <c r="B6" s="43" t="s">
        <v>1</v>
      </c>
      <c r="C6" s="49" t="s">
        <v>3</v>
      </c>
      <c r="D6" s="50"/>
      <c r="E6" s="50"/>
      <c r="F6" s="50"/>
      <c r="G6" s="50"/>
      <c r="H6" s="51"/>
      <c r="I6" s="55" t="s">
        <v>4</v>
      </c>
      <c r="J6" s="56"/>
      <c r="K6" s="56"/>
      <c r="L6" s="57"/>
      <c r="M6" s="49" t="s">
        <v>5</v>
      </c>
      <c r="N6" s="50"/>
      <c r="O6" s="50"/>
      <c r="P6" s="50"/>
      <c r="Q6" s="61"/>
    </row>
    <row r="7" spans="1:17" ht="13.5" thickBot="1">
      <c r="A7" s="42"/>
      <c r="B7" s="44"/>
      <c r="C7" s="52"/>
      <c r="D7" s="53"/>
      <c r="E7" s="53"/>
      <c r="F7" s="53"/>
      <c r="G7" s="53"/>
      <c r="H7" s="54"/>
      <c r="I7" s="58"/>
      <c r="J7" s="59"/>
      <c r="K7" s="59"/>
      <c r="L7" s="60"/>
      <c r="M7" s="52"/>
      <c r="N7" s="53"/>
      <c r="O7" s="53"/>
      <c r="P7" s="53"/>
      <c r="Q7" s="62"/>
    </row>
    <row r="8" spans="1:17" ht="12.75">
      <c r="A8" s="42"/>
      <c r="B8" s="44"/>
      <c r="C8" s="63" t="s">
        <v>14</v>
      </c>
      <c r="D8" s="65" t="s">
        <v>15</v>
      </c>
      <c r="E8" s="65" t="s">
        <v>16</v>
      </c>
      <c r="F8" s="7" t="s">
        <v>9</v>
      </c>
      <c r="G8" s="7" t="s">
        <v>12</v>
      </c>
      <c r="H8" s="35" t="s">
        <v>2</v>
      </c>
      <c r="I8" s="37" t="s">
        <v>6</v>
      </c>
      <c r="J8" s="39" t="s">
        <v>7</v>
      </c>
      <c r="K8" s="39" t="s">
        <v>8</v>
      </c>
      <c r="L8" s="3" t="s">
        <v>9</v>
      </c>
      <c r="M8" s="33" t="s">
        <v>6</v>
      </c>
      <c r="N8" s="47" t="s">
        <v>7</v>
      </c>
      <c r="O8" s="47" t="s">
        <v>8</v>
      </c>
      <c r="P8" s="5" t="s">
        <v>9</v>
      </c>
      <c r="Q8" s="7" t="s">
        <v>12</v>
      </c>
    </row>
    <row r="9" spans="1:17" ht="13.5" thickBot="1">
      <c r="A9" s="36"/>
      <c r="B9" s="45"/>
      <c r="C9" s="64"/>
      <c r="D9" s="66"/>
      <c r="E9" s="66"/>
      <c r="F9" s="8" t="s">
        <v>10</v>
      </c>
      <c r="G9" s="8" t="s">
        <v>13</v>
      </c>
      <c r="H9" s="36"/>
      <c r="I9" s="38"/>
      <c r="J9" s="40"/>
      <c r="K9" s="40"/>
      <c r="L9" s="4" t="s">
        <v>10</v>
      </c>
      <c r="M9" s="34"/>
      <c r="N9" s="48"/>
      <c r="O9" s="48"/>
      <c r="P9" s="6" t="s">
        <v>11</v>
      </c>
      <c r="Q9" s="8" t="s">
        <v>13</v>
      </c>
    </row>
    <row r="10" spans="1:17" ht="12.75" customHeight="1">
      <c r="A10" s="12" t="s">
        <v>22</v>
      </c>
      <c r="B10" s="18"/>
      <c r="C10" s="13"/>
      <c r="D10" s="13"/>
      <c r="E10" s="13"/>
      <c r="F10" s="14"/>
      <c r="G10" s="13"/>
      <c r="H10" s="13"/>
      <c r="I10" s="13"/>
      <c r="J10" s="13"/>
      <c r="K10" s="13"/>
      <c r="L10" s="14"/>
      <c r="M10" s="13"/>
      <c r="N10" s="13"/>
      <c r="O10" s="13"/>
      <c r="P10" s="14"/>
      <c r="Q10" s="15"/>
    </row>
    <row r="11" spans="1:17" ht="12.75" customHeight="1">
      <c r="A11" s="12"/>
      <c r="B11" s="20" t="s">
        <v>23</v>
      </c>
      <c r="C11" s="21">
        <f aca="true" t="shared" si="0" ref="C11:Q11">SUBTOTAL(109,C12)</f>
        <v>782</v>
      </c>
      <c r="D11" s="21">
        <f t="shared" si="0"/>
        <v>2000</v>
      </c>
      <c r="E11" s="21">
        <f t="shared" si="0"/>
        <v>1470</v>
      </c>
      <c r="F11" s="17">
        <f t="shared" si="0"/>
        <v>4252</v>
      </c>
      <c r="G11" s="21">
        <f t="shared" si="0"/>
        <v>255</v>
      </c>
      <c r="H11" s="21">
        <f t="shared" si="0"/>
        <v>315</v>
      </c>
      <c r="I11" s="29">
        <f t="shared" si="0"/>
        <v>234.6</v>
      </c>
      <c r="J11" s="29">
        <f t="shared" si="0"/>
        <v>2455.4</v>
      </c>
      <c r="K11" s="29">
        <f t="shared" si="0"/>
        <v>1562</v>
      </c>
      <c r="L11" s="28">
        <f t="shared" si="0"/>
        <v>4252</v>
      </c>
      <c r="M11" s="21">
        <f t="shared" si="0"/>
        <v>0.4</v>
      </c>
      <c r="N11" s="21">
        <f t="shared" si="0"/>
        <v>3.9</v>
      </c>
      <c r="O11" s="21">
        <f t="shared" si="0"/>
        <v>2.1</v>
      </c>
      <c r="P11" s="17">
        <f t="shared" si="0"/>
        <v>6.4</v>
      </c>
      <c r="Q11" s="21">
        <f t="shared" si="0"/>
        <v>0.4</v>
      </c>
    </row>
    <row r="12" spans="1:17" ht="12.75" customHeight="1">
      <c r="A12" s="12"/>
      <c r="B12" s="19" t="s">
        <v>146</v>
      </c>
      <c r="C12" s="16">
        <v>782</v>
      </c>
      <c r="D12" s="16">
        <v>2000</v>
      </c>
      <c r="E12" s="16">
        <v>1470</v>
      </c>
      <c r="F12" s="17">
        <v>4252</v>
      </c>
      <c r="G12" s="16">
        <v>255</v>
      </c>
      <c r="H12" s="16">
        <v>315</v>
      </c>
      <c r="I12" s="27">
        <v>234.6</v>
      </c>
      <c r="J12" s="27">
        <v>2455.4</v>
      </c>
      <c r="K12" s="27">
        <v>1562</v>
      </c>
      <c r="L12" s="28">
        <v>4252</v>
      </c>
      <c r="M12" s="16">
        <v>0.4</v>
      </c>
      <c r="N12" s="16">
        <v>3.9</v>
      </c>
      <c r="O12" s="16">
        <v>2.1</v>
      </c>
      <c r="P12" s="17">
        <v>6.4</v>
      </c>
      <c r="Q12" s="16">
        <v>0.4</v>
      </c>
    </row>
    <row r="13" spans="1:17" ht="12.75" customHeight="1">
      <c r="A13" s="12"/>
      <c r="B13" s="20" t="s">
        <v>25</v>
      </c>
      <c r="C13" s="21">
        <f aca="true" t="shared" si="1" ref="C13:Q13">SUBTOTAL(109,C14)</f>
        <v>155</v>
      </c>
      <c r="D13" s="21">
        <f t="shared" si="1"/>
        <v>264</v>
      </c>
      <c r="E13" s="21">
        <f t="shared" si="1"/>
        <v>293</v>
      </c>
      <c r="F13" s="17">
        <f t="shared" si="1"/>
        <v>712</v>
      </c>
      <c r="G13" s="21">
        <f t="shared" si="1"/>
        <v>28</v>
      </c>
      <c r="H13" s="21">
        <f t="shared" si="1"/>
        <v>0</v>
      </c>
      <c r="I13" s="29">
        <f t="shared" si="1"/>
        <v>46.5</v>
      </c>
      <c r="J13" s="29">
        <f t="shared" si="1"/>
        <v>399.94</v>
      </c>
      <c r="K13" s="29">
        <f t="shared" si="1"/>
        <v>265.56</v>
      </c>
      <c r="L13" s="28">
        <f t="shared" si="1"/>
        <v>712</v>
      </c>
      <c r="M13" s="21">
        <f t="shared" si="1"/>
        <v>0.1</v>
      </c>
      <c r="N13" s="21">
        <f t="shared" si="1"/>
        <v>0.6</v>
      </c>
      <c r="O13" s="21">
        <f t="shared" si="1"/>
        <v>0.4</v>
      </c>
      <c r="P13" s="17">
        <f t="shared" si="1"/>
        <v>1.1</v>
      </c>
      <c r="Q13" s="21">
        <f t="shared" si="1"/>
        <v>0</v>
      </c>
    </row>
    <row r="14" spans="1:17" ht="12.75" customHeight="1">
      <c r="A14" s="12"/>
      <c r="B14" s="19" t="s">
        <v>146</v>
      </c>
      <c r="C14" s="16">
        <v>155</v>
      </c>
      <c r="D14" s="16">
        <v>264</v>
      </c>
      <c r="E14" s="16">
        <v>293</v>
      </c>
      <c r="F14" s="17">
        <v>712</v>
      </c>
      <c r="G14" s="16">
        <v>28</v>
      </c>
      <c r="H14" s="16">
        <v>0</v>
      </c>
      <c r="I14" s="27">
        <v>46.5</v>
      </c>
      <c r="J14" s="27">
        <v>399.94</v>
      </c>
      <c r="K14" s="27">
        <v>265.56</v>
      </c>
      <c r="L14" s="28">
        <v>712</v>
      </c>
      <c r="M14" s="16">
        <v>0.1</v>
      </c>
      <c r="N14" s="16">
        <v>0.6</v>
      </c>
      <c r="O14" s="16">
        <v>0.4</v>
      </c>
      <c r="P14" s="17">
        <v>1.1</v>
      </c>
      <c r="Q14" s="16">
        <v>0</v>
      </c>
    </row>
    <row r="15" spans="1:17" ht="12.75" customHeight="1">
      <c r="A15" s="12"/>
      <c r="B15" s="20" t="s">
        <v>26</v>
      </c>
      <c r="C15" s="21">
        <f aca="true" t="shared" si="2" ref="C15:Q15">SUBTOTAL(109,C16)</f>
        <v>466</v>
      </c>
      <c r="D15" s="21">
        <f t="shared" si="2"/>
        <v>1408</v>
      </c>
      <c r="E15" s="21">
        <f t="shared" si="2"/>
        <v>958</v>
      </c>
      <c r="F15" s="17">
        <f t="shared" si="2"/>
        <v>2832</v>
      </c>
      <c r="G15" s="21">
        <f t="shared" si="2"/>
        <v>88</v>
      </c>
      <c r="H15" s="21">
        <f t="shared" si="2"/>
        <v>396</v>
      </c>
      <c r="I15" s="29">
        <f t="shared" si="2"/>
        <v>139.8</v>
      </c>
      <c r="J15" s="29">
        <f t="shared" si="2"/>
        <v>1638.68</v>
      </c>
      <c r="K15" s="29">
        <f t="shared" si="2"/>
        <v>1053.52</v>
      </c>
      <c r="L15" s="28">
        <f t="shared" si="2"/>
        <v>2832</v>
      </c>
      <c r="M15" s="21">
        <f t="shared" si="2"/>
        <v>0.3</v>
      </c>
      <c r="N15" s="21">
        <f t="shared" si="2"/>
        <v>2.6</v>
      </c>
      <c r="O15" s="21">
        <f t="shared" si="2"/>
        <v>1.4</v>
      </c>
      <c r="P15" s="17">
        <f t="shared" si="2"/>
        <v>4.3</v>
      </c>
      <c r="Q15" s="21">
        <f t="shared" si="2"/>
        <v>0.1</v>
      </c>
    </row>
    <row r="16" spans="1:17" ht="12.75" customHeight="1">
      <c r="A16" s="12"/>
      <c r="B16" s="19" t="s">
        <v>146</v>
      </c>
      <c r="C16" s="16">
        <v>466</v>
      </c>
      <c r="D16" s="16">
        <v>1408</v>
      </c>
      <c r="E16" s="16">
        <v>958</v>
      </c>
      <c r="F16" s="17">
        <v>2832</v>
      </c>
      <c r="G16" s="16">
        <v>88</v>
      </c>
      <c r="H16" s="16">
        <v>396</v>
      </c>
      <c r="I16" s="27">
        <v>139.8</v>
      </c>
      <c r="J16" s="27">
        <v>1638.68</v>
      </c>
      <c r="K16" s="27">
        <v>1053.52</v>
      </c>
      <c r="L16" s="28">
        <v>2832</v>
      </c>
      <c r="M16" s="16">
        <v>0.3</v>
      </c>
      <c r="N16" s="16">
        <v>2.6</v>
      </c>
      <c r="O16" s="16">
        <v>1.4</v>
      </c>
      <c r="P16" s="17">
        <v>4.3</v>
      </c>
      <c r="Q16" s="16">
        <v>0.1</v>
      </c>
    </row>
    <row r="17" spans="1:17" ht="12.75" customHeight="1">
      <c r="A17" s="12"/>
      <c r="B17" s="20" t="s">
        <v>27</v>
      </c>
      <c r="C17" s="21">
        <f aca="true" t="shared" si="3" ref="C17:Q17">SUBTOTAL(109,C18)</f>
        <v>551</v>
      </c>
      <c r="D17" s="21">
        <f t="shared" si="3"/>
        <v>331</v>
      </c>
      <c r="E17" s="21">
        <f t="shared" si="3"/>
        <v>2804</v>
      </c>
      <c r="F17" s="17">
        <f t="shared" si="3"/>
        <v>3686</v>
      </c>
      <c r="G17" s="21">
        <f t="shared" si="3"/>
        <v>1719</v>
      </c>
      <c r="H17" s="21">
        <f t="shared" si="3"/>
        <v>0</v>
      </c>
      <c r="I17" s="29">
        <f t="shared" si="3"/>
        <v>165.3</v>
      </c>
      <c r="J17" s="29">
        <f t="shared" si="3"/>
        <v>1725.76</v>
      </c>
      <c r="K17" s="29">
        <f t="shared" si="3"/>
        <v>1794.94</v>
      </c>
      <c r="L17" s="28">
        <f t="shared" si="3"/>
        <v>3686</v>
      </c>
      <c r="M17" s="21">
        <f t="shared" si="3"/>
        <v>0.3</v>
      </c>
      <c r="N17" s="21">
        <f t="shared" si="3"/>
        <v>2.7</v>
      </c>
      <c r="O17" s="21">
        <f t="shared" si="3"/>
        <v>2.4</v>
      </c>
      <c r="P17" s="17">
        <f t="shared" si="3"/>
        <v>5.4</v>
      </c>
      <c r="Q17" s="21">
        <f t="shared" si="3"/>
        <v>2.7</v>
      </c>
    </row>
    <row r="18" spans="1:17" ht="12.75" customHeight="1">
      <c r="A18" s="12"/>
      <c r="B18" s="19" t="s">
        <v>146</v>
      </c>
      <c r="C18" s="16">
        <v>551</v>
      </c>
      <c r="D18" s="16">
        <v>331</v>
      </c>
      <c r="E18" s="16">
        <v>2804</v>
      </c>
      <c r="F18" s="17">
        <v>3686</v>
      </c>
      <c r="G18" s="16">
        <v>1719</v>
      </c>
      <c r="H18" s="16">
        <v>0</v>
      </c>
      <c r="I18" s="27">
        <v>165.3</v>
      </c>
      <c r="J18" s="27">
        <v>1725.76</v>
      </c>
      <c r="K18" s="27">
        <v>1794.94</v>
      </c>
      <c r="L18" s="28">
        <v>3686</v>
      </c>
      <c r="M18" s="16">
        <v>0.3</v>
      </c>
      <c r="N18" s="16">
        <v>2.7</v>
      </c>
      <c r="O18" s="16">
        <v>2.4</v>
      </c>
      <c r="P18" s="17">
        <v>5.4</v>
      </c>
      <c r="Q18" s="16">
        <v>2.7</v>
      </c>
    </row>
    <row r="19" spans="1:17" ht="12.75" customHeight="1">
      <c r="A19" s="12"/>
      <c r="B19" s="20" t="s">
        <v>28</v>
      </c>
      <c r="C19" s="21">
        <f aca="true" t="shared" si="4" ref="C19:Q19">SUBTOTAL(109,C20)</f>
        <v>786</v>
      </c>
      <c r="D19" s="21">
        <f t="shared" si="4"/>
        <v>2246</v>
      </c>
      <c r="E19" s="21">
        <f t="shared" si="4"/>
        <v>1725</v>
      </c>
      <c r="F19" s="17">
        <f t="shared" si="4"/>
        <v>4757</v>
      </c>
      <c r="G19" s="21">
        <f t="shared" si="4"/>
        <v>1501</v>
      </c>
      <c r="H19" s="21">
        <f t="shared" si="4"/>
        <v>405</v>
      </c>
      <c r="I19" s="29">
        <f t="shared" si="4"/>
        <v>235.8</v>
      </c>
      <c r="J19" s="29">
        <f t="shared" si="4"/>
        <v>2722.56</v>
      </c>
      <c r="K19" s="29">
        <f t="shared" si="4"/>
        <v>1798.64</v>
      </c>
      <c r="L19" s="28">
        <f t="shared" si="4"/>
        <v>4757</v>
      </c>
      <c r="M19" s="21">
        <f t="shared" si="4"/>
        <v>0.4</v>
      </c>
      <c r="N19" s="21">
        <f t="shared" si="4"/>
        <v>4.3</v>
      </c>
      <c r="O19" s="21">
        <f t="shared" si="4"/>
        <v>2.5</v>
      </c>
      <c r="P19" s="17">
        <f t="shared" si="4"/>
        <v>7.2</v>
      </c>
      <c r="Q19" s="21">
        <f t="shared" si="4"/>
        <v>2.4</v>
      </c>
    </row>
    <row r="20" spans="1:17" ht="12.75" customHeight="1">
      <c r="A20" s="12"/>
      <c r="B20" s="19" t="s">
        <v>146</v>
      </c>
      <c r="C20" s="16">
        <v>786</v>
      </c>
      <c r="D20" s="16">
        <v>2246</v>
      </c>
      <c r="E20" s="16">
        <v>1725</v>
      </c>
      <c r="F20" s="17">
        <v>4757</v>
      </c>
      <c r="G20" s="16">
        <v>1501</v>
      </c>
      <c r="H20" s="16">
        <v>405</v>
      </c>
      <c r="I20" s="27">
        <v>235.8</v>
      </c>
      <c r="J20" s="27">
        <v>2722.56</v>
      </c>
      <c r="K20" s="27">
        <v>1798.64</v>
      </c>
      <c r="L20" s="28">
        <v>4757</v>
      </c>
      <c r="M20" s="16">
        <v>0.4</v>
      </c>
      <c r="N20" s="16">
        <v>4.3</v>
      </c>
      <c r="O20" s="16">
        <v>2.5</v>
      </c>
      <c r="P20" s="17">
        <v>7.2</v>
      </c>
      <c r="Q20" s="16">
        <v>2.4</v>
      </c>
    </row>
    <row r="21" spans="1:17" ht="12.75" customHeight="1">
      <c r="A21" s="12"/>
      <c r="B21" s="20" t="s">
        <v>29</v>
      </c>
      <c r="C21" s="21">
        <f aca="true" t="shared" si="5" ref="C21:Q21">SUBTOTAL(109,C22)</f>
        <v>406</v>
      </c>
      <c r="D21" s="21">
        <f t="shared" si="5"/>
        <v>310</v>
      </c>
      <c r="E21" s="21">
        <f t="shared" si="5"/>
        <v>1770</v>
      </c>
      <c r="F21" s="17">
        <f t="shared" si="5"/>
        <v>2486</v>
      </c>
      <c r="G21" s="21">
        <f t="shared" si="5"/>
        <v>1108</v>
      </c>
      <c r="H21" s="21">
        <f t="shared" si="5"/>
        <v>0</v>
      </c>
      <c r="I21" s="29">
        <f t="shared" si="5"/>
        <v>121.8</v>
      </c>
      <c r="J21" s="29">
        <f t="shared" si="5"/>
        <v>1196.8</v>
      </c>
      <c r="K21" s="29">
        <f t="shared" si="5"/>
        <v>1167.4</v>
      </c>
      <c r="L21" s="28">
        <f t="shared" si="5"/>
        <v>2486</v>
      </c>
      <c r="M21" s="21">
        <f t="shared" si="5"/>
        <v>0.2</v>
      </c>
      <c r="N21" s="21">
        <f t="shared" si="5"/>
        <v>1.9</v>
      </c>
      <c r="O21" s="21">
        <f t="shared" si="5"/>
        <v>1.6</v>
      </c>
      <c r="P21" s="17">
        <f t="shared" si="5"/>
        <v>3.7</v>
      </c>
      <c r="Q21" s="21">
        <f t="shared" si="5"/>
        <v>1.8</v>
      </c>
    </row>
    <row r="22" spans="1:17" ht="12.75" customHeight="1">
      <c r="A22" s="12"/>
      <c r="B22" s="19" t="s">
        <v>146</v>
      </c>
      <c r="C22" s="16">
        <v>406</v>
      </c>
      <c r="D22" s="16">
        <v>310</v>
      </c>
      <c r="E22" s="16">
        <v>1770</v>
      </c>
      <c r="F22" s="17">
        <v>2486</v>
      </c>
      <c r="G22" s="16">
        <v>1108</v>
      </c>
      <c r="H22" s="16">
        <v>0</v>
      </c>
      <c r="I22" s="27">
        <v>121.8</v>
      </c>
      <c r="J22" s="27">
        <v>1196.8</v>
      </c>
      <c r="K22" s="27">
        <v>1167.4</v>
      </c>
      <c r="L22" s="28">
        <v>2486</v>
      </c>
      <c r="M22" s="16">
        <v>0.2</v>
      </c>
      <c r="N22" s="16">
        <v>1.9</v>
      </c>
      <c r="O22" s="16">
        <v>1.6</v>
      </c>
      <c r="P22" s="17">
        <v>3.7</v>
      </c>
      <c r="Q22" s="16">
        <v>1.8</v>
      </c>
    </row>
    <row r="23" spans="1:17" ht="12.75" customHeight="1">
      <c r="A23" s="12"/>
      <c r="B23" s="20" t="s">
        <v>31</v>
      </c>
      <c r="C23" s="21">
        <f aca="true" t="shared" si="6" ref="C23:Q23">SUBTOTAL(109,C24)</f>
        <v>321</v>
      </c>
      <c r="D23" s="21">
        <f t="shared" si="6"/>
        <v>132</v>
      </c>
      <c r="E23" s="21">
        <f t="shared" si="6"/>
        <v>980</v>
      </c>
      <c r="F23" s="17">
        <f t="shared" si="6"/>
        <v>1433</v>
      </c>
      <c r="G23" s="21">
        <f t="shared" si="6"/>
        <v>386</v>
      </c>
      <c r="H23" s="21">
        <f t="shared" si="6"/>
        <v>0</v>
      </c>
      <c r="I23" s="29">
        <f t="shared" si="6"/>
        <v>96.3</v>
      </c>
      <c r="J23" s="29">
        <f t="shared" si="6"/>
        <v>703.82</v>
      </c>
      <c r="K23" s="29">
        <f t="shared" si="6"/>
        <v>632.88</v>
      </c>
      <c r="L23" s="28">
        <f t="shared" si="6"/>
        <v>1433</v>
      </c>
      <c r="M23" s="21">
        <f t="shared" si="6"/>
        <v>0.2</v>
      </c>
      <c r="N23" s="21">
        <f t="shared" si="6"/>
        <v>1.1</v>
      </c>
      <c r="O23" s="21">
        <f t="shared" si="6"/>
        <v>0.9</v>
      </c>
      <c r="P23" s="17">
        <f t="shared" si="6"/>
        <v>2.2</v>
      </c>
      <c r="Q23" s="21">
        <f t="shared" si="6"/>
        <v>0.6</v>
      </c>
    </row>
    <row r="24" spans="1:17" ht="12.75" customHeight="1">
      <c r="A24" s="12"/>
      <c r="B24" s="19" t="s">
        <v>146</v>
      </c>
      <c r="C24" s="16">
        <v>321</v>
      </c>
      <c r="D24" s="16">
        <v>132</v>
      </c>
      <c r="E24" s="16">
        <v>980</v>
      </c>
      <c r="F24" s="17">
        <v>1433</v>
      </c>
      <c r="G24" s="16">
        <v>386</v>
      </c>
      <c r="H24" s="16">
        <v>0</v>
      </c>
      <c r="I24" s="27">
        <v>96.3</v>
      </c>
      <c r="J24" s="27">
        <v>703.82</v>
      </c>
      <c r="K24" s="27">
        <v>632.88</v>
      </c>
      <c r="L24" s="28">
        <v>1433</v>
      </c>
      <c r="M24" s="16">
        <v>0.2</v>
      </c>
      <c r="N24" s="16">
        <v>1.1</v>
      </c>
      <c r="O24" s="16">
        <v>0.9</v>
      </c>
      <c r="P24" s="17">
        <v>2.2</v>
      </c>
      <c r="Q24" s="16">
        <v>0.6</v>
      </c>
    </row>
    <row r="25" spans="1:17" ht="12.75" customHeight="1">
      <c r="A25" s="12"/>
      <c r="B25" s="20" t="s">
        <v>32</v>
      </c>
      <c r="C25" s="21">
        <f aca="true" t="shared" si="7" ref="C25:Q25">SUBTOTAL(109,C26)</f>
        <v>374</v>
      </c>
      <c r="D25" s="21">
        <f t="shared" si="7"/>
        <v>698</v>
      </c>
      <c r="E25" s="21">
        <f t="shared" si="7"/>
        <v>471</v>
      </c>
      <c r="F25" s="17">
        <f t="shared" si="7"/>
        <v>1543</v>
      </c>
      <c r="G25" s="21">
        <f t="shared" si="7"/>
        <v>279</v>
      </c>
      <c r="H25" s="21">
        <f t="shared" si="7"/>
        <v>250</v>
      </c>
      <c r="I25" s="29">
        <f t="shared" si="7"/>
        <v>112.2</v>
      </c>
      <c r="J25" s="29">
        <f t="shared" si="7"/>
        <v>910.88</v>
      </c>
      <c r="K25" s="29">
        <f t="shared" si="7"/>
        <v>519.92</v>
      </c>
      <c r="L25" s="28">
        <f t="shared" si="7"/>
        <v>1543</v>
      </c>
      <c r="M25" s="21">
        <f t="shared" si="7"/>
        <v>0.2</v>
      </c>
      <c r="N25" s="21">
        <f t="shared" si="7"/>
        <v>1.4</v>
      </c>
      <c r="O25" s="21">
        <f t="shared" si="7"/>
        <v>0.7</v>
      </c>
      <c r="P25" s="17">
        <f t="shared" si="7"/>
        <v>2.3</v>
      </c>
      <c r="Q25" s="21">
        <f t="shared" si="7"/>
        <v>0.4</v>
      </c>
    </row>
    <row r="26" spans="1:17" ht="12.75" customHeight="1">
      <c r="A26" s="12"/>
      <c r="B26" s="19" t="s">
        <v>146</v>
      </c>
      <c r="C26" s="16">
        <v>374</v>
      </c>
      <c r="D26" s="16">
        <v>698</v>
      </c>
      <c r="E26" s="16">
        <v>471</v>
      </c>
      <c r="F26" s="17">
        <v>1543</v>
      </c>
      <c r="G26" s="16">
        <v>279</v>
      </c>
      <c r="H26" s="16">
        <v>250</v>
      </c>
      <c r="I26" s="27">
        <v>112.2</v>
      </c>
      <c r="J26" s="27">
        <v>910.88</v>
      </c>
      <c r="K26" s="27">
        <v>519.92</v>
      </c>
      <c r="L26" s="28">
        <v>1543</v>
      </c>
      <c r="M26" s="16">
        <v>0.2</v>
      </c>
      <c r="N26" s="16">
        <v>1.4</v>
      </c>
      <c r="O26" s="16">
        <v>0.7</v>
      </c>
      <c r="P26" s="17">
        <v>2.3</v>
      </c>
      <c r="Q26" s="16">
        <v>0.4</v>
      </c>
    </row>
    <row r="27" spans="1:17" ht="12.75" customHeight="1">
      <c r="A27" s="12"/>
      <c r="B27" s="20" t="s">
        <v>33</v>
      </c>
      <c r="C27" s="21">
        <f aca="true" t="shared" si="8" ref="C27:Q27">SUBTOTAL(109,C28)</f>
        <v>45</v>
      </c>
      <c r="D27" s="21">
        <f t="shared" si="8"/>
        <v>38</v>
      </c>
      <c r="E27" s="21">
        <f t="shared" si="8"/>
        <v>279</v>
      </c>
      <c r="F27" s="17">
        <f t="shared" si="8"/>
        <v>362</v>
      </c>
      <c r="G27" s="21">
        <f t="shared" si="8"/>
        <v>22</v>
      </c>
      <c r="H27" s="21">
        <f t="shared" si="8"/>
        <v>0</v>
      </c>
      <c r="I27" s="29">
        <f t="shared" si="8"/>
        <v>13.5</v>
      </c>
      <c r="J27" s="29">
        <f t="shared" si="8"/>
        <v>168.18</v>
      </c>
      <c r="K27" s="29">
        <f t="shared" si="8"/>
        <v>180.32</v>
      </c>
      <c r="L27" s="28">
        <f t="shared" si="8"/>
        <v>362</v>
      </c>
      <c r="M27" s="21">
        <f t="shared" si="8"/>
        <v>0</v>
      </c>
      <c r="N27" s="21">
        <f t="shared" si="8"/>
        <v>0.3</v>
      </c>
      <c r="O27" s="21">
        <f t="shared" si="8"/>
        <v>0.2</v>
      </c>
      <c r="P27" s="17">
        <f t="shared" si="8"/>
        <v>0.5</v>
      </c>
      <c r="Q27" s="21">
        <f t="shared" si="8"/>
        <v>0</v>
      </c>
    </row>
    <row r="28" spans="1:17" ht="12.75" customHeight="1">
      <c r="A28" s="12"/>
      <c r="B28" s="19" t="s">
        <v>146</v>
      </c>
      <c r="C28" s="16">
        <v>45</v>
      </c>
      <c r="D28" s="16">
        <v>38</v>
      </c>
      <c r="E28" s="16">
        <v>279</v>
      </c>
      <c r="F28" s="17">
        <v>362</v>
      </c>
      <c r="G28" s="16">
        <v>22</v>
      </c>
      <c r="H28" s="16">
        <v>0</v>
      </c>
      <c r="I28" s="27">
        <v>13.5</v>
      </c>
      <c r="J28" s="27">
        <v>168.18</v>
      </c>
      <c r="K28" s="27">
        <v>180.32</v>
      </c>
      <c r="L28" s="28">
        <v>362</v>
      </c>
      <c r="M28" s="16">
        <v>0</v>
      </c>
      <c r="N28" s="16">
        <v>0.3</v>
      </c>
      <c r="O28" s="16">
        <v>0.2</v>
      </c>
      <c r="P28" s="17">
        <v>0.5</v>
      </c>
      <c r="Q28" s="16">
        <v>0</v>
      </c>
    </row>
    <row r="29" spans="1:17" ht="12.75" customHeight="1">
      <c r="A29" s="12"/>
      <c r="B29" s="20" t="s">
        <v>34</v>
      </c>
      <c r="C29" s="21">
        <f aca="true" t="shared" si="9" ref="C29:Q29">SUBTOTAL(109,C30)</f>
        <v>523</v>
      </c>
      <c r="D29" s="21">
        <f t="shared" si="9"/>
        <v>1782</v>
      </c>
      <c r="E29" s="21">
        <f t="shared" si="9"/>
        <v>868</v>
      </c>
      <c r="F29" s="17">
        <f t="shared" si="9"/>
        <v>3173</v>
      </c>
      <c r="G29" s="21">
        <f t="shared" si="9"/>
        <v>34</v>
      </c>
      <c r="H29" s="21">
        <f t="shared" si="9"/>
        <v>405</v>
      </c>
      <c r="I29" s="29">
        <f t="shared" si="9"/>
        <v>156.9</v>
      </c>
      <c r="J29" s="29">
        <f t="shared" si="9"/>
        <v>1889.42</v>
      </c>
      <c r="K29" s="29">
        <f t="shared" si="9"/>
        <v>1126.68</v>
      </c>
      <c r="L29" s="28">
        <f t="shared" si="9"/>
        <v>3173</v>
      </c>
      <c r="M29" s="21">
        <f t="shared" si="9"/>
        <v>0.3</v>
      </c>
      <c r="N29" s="21">
        <f t="shared" si="9"/>
        <v>3</v>
      </c>
      <c r="O29" s="21">
        <f t="shared" si="9"/>
        <v>1.5</v>
      </c>
      <c r="P29" s="17">
        <f t="shared" si="9"/>
        <v>4.8</v>
      </c>
      <c r="Q29" s="21">
        <f t="shared" si="9"/>
        <v>0.1</v>
      </c>
    </row>
    <row r="30" spans="1:17" ht="12.75" customHeight="1">
      <c r="A30" s="12"/>
      <c r="B30" s="19" t="s">
        <v>146</v>
      </c>
      <c r="C30" s="16">
        <v>523</v>
      </c>
      <c r="D30" s="16">
        <v>1782</v>
      </c>
      <c r="E30" s="16">
        <v>868</v>
      </c>
      <c r="F30" s="17">
        <v>3173</v>
      </c>
      <c r="G30" s="16">
        <v>34</v>
      </c>
      <c r="H30" s="16">
        <v>405</v>
      </c>
      <c r="I30" s="27">
        <v>156.9</v>
      </c>
      <c r="J30" s="27">
        <v>1889.42</v>
      </c>
      <c r="K30" s="27">
        <v>1126.68</v>
      </c>
      <c r="L30" s="28">
        <v>3173</v>
      </c>
      <c r="M30" s="16">
        <v>0.3</v>
      </c>
      <c r="N30" s="16">
        <v>3</v>
      </c>
      <c r="O30" s="16">
        <v>1.5</v>
      </c>
      <c r="P30" s="17">
        <v>4.8</v>
      </c>
      <c r="Q30" s="16">
        <v>0.1</v>
      </c>
    </row>
    <row r="31" spans="1:17" ht="12.75" customHeight="1">
      <c r="A31" s="68" t="s">
        <v>35</v>
      </c>
      <c r="B31" s="69"/>
      <c r="C31" s="10">
        <f aca="true" t="shared" si="10" ref="C31:Q31">SUM(C11,C13,C15,C17,C19,C21,C23,C25,C27,C29)</f>
        <v>4409</v>
      </c>
      <c r="D31" s="10">
        <f t="shared" si="10"/>
        <v>9209</v>
      </c>
      <c r="E31" s="10">
        <f t="shared" si="10"/>
        <v>11618</v>
      </c>
      <c r="F31" s="9">
        <f t="shared" si="10"/>
        <v>25236</v>
      </c>
      <c r="G31" s="10">
        <f t="shared" si="10"/>
        <v>5420</v>
      </c>
      <c r="H31" s="10">
        <f t="shared" si="10"/>
        <v>1771</v>
      </c>
      <c r="I31" s="30">
        <f t="shared" si="10"/>
        <v>1322.7</v>
      </c>
      <c r="J31" s="30">
        <f t="shared" si="10"/>
        <v>13811.439999999999</v>
      </c>
      <c r="K31" s="30">
        <f t="shared" si="10"/>
        <v>10101.86</v>
      </c>
      <c r="L31" s="31">
        <f t="shared" si="10"/>
        <v>25236</v>
      </c>
      <c r="M31" s="10">
        <f t="shared" si="10"/>
        <v>2.4</v>
      </c>
      <c r="N31" s="10">
        <f t="shared" si="10"/>
        <v>21.8</v>
      </c>
      <c r="O31" s="10">
        <f t="shared" si="10"/>
        <v>13.7</v>
      </c>
      <c r="P31" s="9">
        <f t="shared" si="10"/>
        <v>37.9</v>
      </c>
      <c r="Q31" s="10">
        <f t="shared" si="10"/>
        <v>8.499999999999998</v>
      </c>
    </row>
    <row r="32" spans="1:17" ht="12.75" customHeight="1">
      <c r="A32" s="12" t="s">
        <v>36</v>
      </c>
      <c r="B32" s="18"/>
      <c r="C32" s="13"/>
      <c r="D32" s="13"/>
      <c r="E32" s="13"/>
      <c r="F32" s="14"/>
      <c r="G32" s="13"/>
      <c r="H32" s="13"/>
      <c r="I32" s="13"/>
      <c r="J32" s="13"/>
      <c r="K32" s="13"/>
      <c r="L32" s="14"/>
      <c r="M32" s="13"/>
      <c r="N32" s="13"/>
      <c r="O32" s="13"/>
      <c r="P32" s="14"/>
      <c r="Q32" s="15"/>
    </row>
    <row r="33" spans="1:17" ht="12.75" customHeight="1">
      <c r="A33" s="12"/>
      <c r="B33" s="20" t="s">
        <v>38</v>
      </c>
      <c r="C33" s="21">
        <f aca="true" t="shared" si="11" ref="C33:Q33">SUBTOTAL(109,C34)</f>
        <v>233</v>
      </c>
      <c r="D33" s="21">
        <f t="shared" si="11"/>
        <v>397</v>
      </c>
      <c r="E33" s="21">
        <f t="shared" si="11"/>
        <v>701</v>
      </c>
      <c r="F33" s="17">
        <f t="shared" si="11"/>
        <v>1331</v>
      </c>
      <c r="G33" s="21">
        <f t="shared" si="11"/>
        <v>630</v>
      </c>
      <c r="H33" s="21">
        <f t="shared" si="11"/>
        <v>127</v>
      </c>
      <c r="I33" s="29">
        <f t="shared" si="11"/>
        <v>69.9</v>
      </c>
      <c r="J33" s="29">
        <f t="shared" si="11"/>
        <v>705.52</v>
      </c>
      <c r="K33" s="29">
        <f t="shared" si="11"/>
        <v>555.58</v>
      </c>
      <c r="L33" s="28">
        <f t="shared" si="11"/>
        <v>1331</v>
      </c>
      <c r="M33" s="21">
        <f t="shared" si="11"/>
        <v>0.1</v>
      </c>
      <c r="N33" s="21">
        <f t="shared" si="11"/>
        <v>1.1</v>
      </c>
      <c r="O33" s="21">
        <f t="shared" si="11"/>
        <v>0.7</v>
      </c>
      <c r="P33" s="17">
        <f t="shared" si="11"/>
        <v>1.9000000000000001</v>
      </c>
      <c r="Q33" s="21">
        <f t="shared" si="11"/>
        <v>1</v>
      </c>
    </row>
    <row r="34" spans="1:17" ht="12.75" customHeight="1">
      <c r="A34" s="12"/>
      <c r="B34" s="19" t="s">
        <v>146</v>
      </c>
      <c r="C34" s="16">
        <v>233</v>
      </c>
      <c r="D34" s="16">
        <v>397</v>
      </c>
      <c r="E34" s="16">
        <v>701</v>
      </c>
      <c r="F34" s="17">
        <v>1331</v>
      </c>
      <c r="G34" s="16">
        <v>630</v>
      </c>
      <c r="H34" s="16">
        <v>127</v>
      </c>
      <c r="I34" s="27">
        <v>69.9</v>
      </c>
      <c r="J34" s="27">
        <v>705.52</v>
      </c>
      <c r="K34" s="27">
        <v>555.58</v>
      </c>
      <c r="L34" s="28">
        <v>1331</v>
      </c>
      <c r="M34" s="16">
        <v>0.1</v>
      </c>
      <c r="N34" s="16">
        <v>1.1</v>
      </c>
      <c r="O34" s="16">
        <v>0.7</v>
      </c>
      <c r="P34" s="17">
        <v>1.9000000000000001</v>
      </c>
      <c r="Q34" s="16">
        <v>1</v>
      </c>
    </row>
    <row r="35" spans="1:17" ht="12.75" customHeight="1">
      <c r="A35" s="12"/>
      <c r="B35" s="20" t="s">
        <v>40</v>
      </c>
      <c r="C35" s="21">
        <f aca="true" t="shared" si="12" ref="C35:Q35">SUBTOTAL(109,C36)</f>
        <v>72</v>
      </c>
      <c r="D35" s="21">
        <f t="shared" si="12"/>
        <v>51</v>
      </c>
      <c r="E35" s="21">
        <f t="shared" si="12"/>
        <v>672</v>
      </c>
      <c r="F35" s="17">
        <f t="shared" si="12"/>
        <v>795</v>
      </c>
      <c r="G35" s="21">
        <f t="shared" si="12"/>
        <v>0</v>
      </c>
      <c r="H35" s="21">
        <f t="shared" si="12"/>
        <v>0</v>
      </c>
      <c r="I35" s="29">
        <f t="shared" si="12"/>
        <v>21.6</v>
      </c>
      <c r="J35" s="29">
        <f t="shared" si="12"/>
        <v>352.86</v>
      </c>
      <c r="K35" s="29">
        <f t="shared" si="12"/>
        <v>420.54</v>
      </c>
      <c r="L35" s="28">
        <f t="shared" si="12"/>
        <v>795</v>
      </c>
      <c r="M35" s="21">
        <f t="shared" si="12"/>
        <v>0</v>
      </c>
      <c r="N35" s="21">
        <f t="shared" si="12"/>
        <v>0.5</v>
      </c>
      <c r="O35" s="21">
        <f t="shared" si="12"/>
        <v>0.6</v>
      </c>
      <c r="P35" s="17">
        <f t="shared" si="12"/>
        <v>1.1</v>
      </c>
      <c r="Q35" s="21">
        <f t="shared" si="12"/>
        <v>0</v>
      </c>
    </row>
    <row r="36" spans="1:17" ht="12.75" customHeight="1">
      <c r="A36" s="12"/>
      <c r="B36" s="19" t="s">
        <v>146</v>
      </c>
      <c r="C36" s="16">
        <v>72</v>
      </c>
      <c r="D36" s="16">
        <v>51</v>
      </c>
      <c r="E36" s="16">
        <v>672</v>
      </c>
      <c r="F36" s="17">
        <v>795</v>
      </c>
      <c r="G36" s="16">
        <v>0</v>
      </c>
      <c r="H36" s="16">
        <v>0</v>
      </c>
      <c r="I36" s="27">
        <v>21.6</v>
      </c>
      <c r="J36" s="27">
        <v>352.86</v>
      </c>
      <c r="K36" s="27">
        <v>420.54</v>
      </c>
      <c r="L36" s="28">
        <v>795</v>
      </c>
      <c r="M36" s="16">
        <v>0</v>
      </c>
      <c r="N36" s="16">
        <v>0.5</v>
      </c>
      <c r="O36" s="16">
        <v>0.6</v>
      </c>
      <c r="P36" s="17">
        <v>1.1</v>
      </c>
      <c r="Q36" s="16">
        <v>0</v>
      </c>
    </row>
    <row r="37" spans="1:17" ht="12.75" customHeight="1">
      <c r="A37" s="12"/>
      <c r="B37" s="20" t="s">
        <v>42</v>
      </c>
      <c r="C37" s="21">
        <f aca="true" t="shared" si="13" ref="C37:Q37">SUBTOTAL(109,C38)</f>
        <v>76</v>
      </c>
      <c r="D37" s="21">
        <f t="shared" si="13"/>
        <v>196</v>
      </c>
      <c r="E37" s="21">
        <f t="shared" si="13"/>
        <v>538</v>
      </c>
      <c r="F37" s="17">
        <f t="shared" si="13"/>
        <v>810</v>
      </c>
      <c r="G37" s="21">
        <f t="shared" si="13"/>
        <v>117</v>
      </c>
      <c r="H37" s="21">
        <f t="shared" si="13"/>
        <v>0</v>
      </c>
      <c r="I37" s="29">
        <f t="shared" si="13"/>
        <v>22.8</v>
      </c>
      <c r="J37" s="29">
        <f t="shared" si="13"/>
        <v>397.76</v>
      </c>
      <c r="K37" s="29">
        <f t="shared" si="13"/>
        <v>389.44</v>
      </c>
      <c r="L37" s="28">
        <f t="shared" si="13"/>
        <v>810</v>
      </c>
      <c r="M37" s="21">
        <f t="shared" si="13"/>
        <v>0</v>
      </c>
      <c r="N37" s="21">
        <f t="shared" si="13"/>
        <v>0.6</v>
      </c>
      <c r="O37" s="21">
        <f t="shared" si="13"/>
        <v>0.5</v>
      </c>
      <c r="P37" s="17">
        <f t="shared" si="13"/>
        <v>1.1</v>
      </c>
      <c r="Q37" s="21">
        <f t="shared" si="13"/>
        <v>0.2</v>
      </c>
    </row>
    <row r="38" spans="1:17" ht="12.75" customHeight="1">
      <c r="A38" s="12"/>
      <c r="B38" s="19" t="s">
        <v>146</v>
      </c>
      <c r="C38" s="16">
        <v>76</v>
      </c>
      <c r="D38" s="16">
        <v>196</v>
      </c>
      <c r="E38" s="16">
        <v>538</v>
      </c>
      <c r="F38" s="17">
        <v>810</v>
      </c>
      <c r="G38" s="16">
        <v>117</v>
      </c>
      <c r="H38" s="16">
        <v>0</v>
      </c>
      <c r="I38" s="27">
        <v>22.8</v>
      </c>
      <c r="J38" s="27">
        <v>397.76</v>
      </c>
      <c r="K38" s="27">
        <v>389.44</v>
      </c>
      <c r="L38" s="28">
        <v>810</v>
      </c>
      <c r="M38" s="16">
        <v>0</v>
      </c>
      <c r="N38" s="16">
        <v>0.6</v>
      </c>
      <c r="O38" s="16">
        <v>0.5</v>
      </c>
      <c r="P38" s="17">
        <v>1.1</v>
      </c>
      <c r="Q38" s="16">
        <v>0.2</v>
      </c>
    </row>
    <row r="39" spans="1:17" ht="12.75" customHeight="1">
      <c r="A39" s="68" t="s">
        <v>43</v>
      </c>
      <c r="B39" s="69"/>
      <c r="C39" s="10">
        <f aca="true" t="shared" si="14" ref="C39:Q39">SUM(C33,C35,C37)</f>
        <v>381</v>
      </c>
      <c r="D39" s="10">
        <f t="shared" si="14"/>
        <v>644</v>
      </c>
      <c r="E39" s="10">
        <f t="shared" si="14"/>
        <v>1911</v>
      </c>
      <c r="F39" s="9">
        <f t="shared" si="14"/>
        <v>2936</v>
      </c>
      <c r="G39" s="10">
        <f t="shared" si="14"/>
        <v>747</v>
      </c>
      <c r="H39" s="10">
        <f t="shared" si="14"/>
        <v>127</v>
      </c>
      <c r="I39" s="30">
        <f t="shared" si="14"/>
        <v>114.3</v>
      </c>
      <c r="J39" s="30">
        <f t="shared" si="14"/>
        <v>1456.14</v>
      </c>
      <c r="K39" s="30">
        <f t="shared" si="14"/>
        <v>1365.5600000000002</v>
      </c>
      <c r="L39" s="31">
        <f t="shared" si="14"/>
        <v>2936</v>
      </c>
      <c r="M39" s="10">
        <f t="shared" si="14"/>
        <v>0.1</v>
      </c>
      <c r="N39" s="10">
        <f t="shared" si="14"/>
        <v>2.2</v>
      </c>
      <c r="O39" s="10">
        <f t="shared" si="14"/>
        <v>1.7999999999999998</v>
      </c>
      <c r="P39" s="9">
        <f t="shared" si="14"/>
        <v>4.1</v>
      </c>
      <c r="Q39" s="10">
        <f t="shared" si="14"/>
        <v>1.2</v>
      </c>
    </row>
    <row r="40" spans="1:17" ht="12.75" customHeight="1">
      <c r="A40" s="12" t="s">
        <v>44</v>
      </c>
      <c r="B40" s="18"/>
      <c r="C40" s="13"/>
      <c r="D40" s="13"/>
      <c r="E40" s="13"/>
      <c r="F40" s="14"/>
      <c r="G40" s="13"/>
      <c r="H40" s="13"/>
      <c r="I40" s="13"/>
      <c r="J40" s="13"/>
      <c r="K40" s="13"/>
      <c r="L40" s="14"/>
      <c r="M40" s="13"/>
      <c r="N40" s="13"/>
      <c r="O40" s="13"/>
      <c r="P40" s="14"/>
      <c r="Q40" s="15"/>
    </row>
    <row r="41" spans="1:17" ht="12.75" customHeight="1">
      <c r="A41" s="12"/>
      <c r="B41" s="20" t="s">
        <v>45</v>
      </c>
      <c r="C41" s="21">
        <f aca="true" t="shared" si="15" ref="C41:Q41">SUBTOTAL(109,C42)</f>
        <v>336</v>
      </c>
      <c r="D41" s="21">
        <f t="shared" si="15"/>
        <v>624</v>
      </c>
      <c r="E41" s="21">
        <f t="shared" si="15"/>
        <v>543</v>
      </c>
      <c r="F41" s="17">
        <f t="shared" si="15"/>
        <v>1503</v>
      </c>
      <c r="G41" s="21">
        <f t="shared" si="15"/>
        <v>0</v>
      </c>
      <c r="H41" s="21">
        <f t="shared" si="15"/>
        <v>135</v>
      </c>
      <c r="I41" s="29">
        <f t="shared" si="15"/>
        <v>100.8</v>
      </c>
      <c r="J41" s="29">
        <f t="shared" si="15"/>
        <v>864.24</v>
      </c>
      <c r="K41" s="29">
        <f t="shared" si="15"/>
        <v>537.96</v>
      </c>
      <c r="L41" s="28">
        <f t="shared" si="15"/>
        <v>1503</v>
      </c>
      <c r="M41" s="21">
        <f t="shared" si="15"/>
        <v>0.2</v>
      </c>
      <c r="N41" s="21">
        <f t="shared" si="15"/>
        <v>1.4</v>
      </c>
      <c r="O41" s="21">
        <f t="shared" si="15"/>
        <v>0.7</v>
      </c>
      <c r="P41" s="17">
        <f t="shared" si="15"/>
        <v>2.3</v>
      </c>
      <c r="Q41" s="21">
        <f t="shared" si="15"/>
        <v>0</v>
      </c>
    </row>
    <row r="42" spans="1:17" ht="12.75" customHeight="1">
      <c r="A42" s="12"/>
      <c r="B42" s="19" t="s">
        <v>146</v>
      </c>
      <c r="C42" s="16">
        <v>336</v>
      </c>
      <c r="D42" s="16">
        <v>624</v>
      </c>
      <c r="E42" s="16">
        <v>543</v>
      </c>
      <c r="F42" s="17">
        <v>1503</v>
      </c>
      <c r="G42" s="16">
        <v>0</v>
      </c>
      <c r="H42" s="16">
        <v>135</v>
      </c>
      <c r="I42" s="27">
        <v>100.8</v>
      </c>
      <c r="J42" s="27">
        <v>864.24</v>
      </c>
      <c r="K42" s="27">
        <v>537.96</v>
      </c>
      <c r="L42" s="28">
        <v>1503</v>
      </c>
      <c r="M42" s="16">
        <v>0.2</v>
      </c>
      <c r="N42" s="16">
        <v>1.4</v>
      </c>
      <c r="O42" s="16">
        <v>0.7</v>
      </c>
      <c r="P42" s="17">
        <v>2.3</v>
      </c>
      <c r="Q42" s="16">
        <v>0</v>
      </c>
    </row>
    <row r="43" spans="1:17" ht="12.75" customHeight="1">
      <c r="A43" s="12"/>
      <c r="B43" s="20" t="s">
        <v>47</v>
      </c>
      <c r="C43" s="21">
        <f aca="true" t="shared" si="16" ref="C43:Q43">SUBTOTAL(109,C44)</f>
        <v>445</v>
      </c>
      <c r="D43" s="21">
        <f t="shared" si="16"/>
        <v>1458</v>
      </c>
      <c r="E43" s="21">
        <f t="shared" si="16"/>
        <v>546</v>
      </c>
      <c r="F43" s="17">
        <f t="shared" si="16"/>
        <v>2449</v>
      </c>
      <c r="G43" s="21">
        <f t="shared" si="16"/>
        <v>17</v>
      </c>
      <c r="H43" s="21">
        <f t="shared" si="16"/>
        <v>360</v>
      </c>
      <c r="I43" s="29">
        <f t="shared" si="16"/>
        <v>133.5</v>
      </c>
      <c r="J43" s="29">
        <f t="shared" si="16"/>
        <v>1492.18</v>
      </c>
      <c r="K43" s="29">
        <f t="shared" si="16"/>
        <v>823.32</v>
      </c>
      <c r="L43" s="28">
        <f t="shared" si="16"/>
        <v>2449</v>
      </c>
      <c r="M43" s="21">
        <f t="shared" si="16"/>
        <v>0.3</v>
      </c>
      <c r="N43" s="21">
        <f t="shared" si="16"/>
        <v>2.4</v>
      </c>
      <c r="O43" s="21">
        <f t="shared" si="16"/>
        <v>1.1</v>
      </c>
      <c r="P43" s="17">
        <f t="shared" si="16"/>
        <v>3.8</v>
      </c>
      <c r="Q43" s="21">
        <f t="shared" si="16"/>
        <v>0</v>
      </c>
    </row>
    <row r="44" spans="1:17" ht="12.75" customHeight="1">
      <c r="A44" s="12"/>
      <c r="B44" s="19" t="s">
        <v>146</v>
      </c>
      <c r="C44" s="16">
        <v>445</v>
      </c>
      <c r="D44" s="16">
        <v>1458</v>
      </c>
      <c r="E44" s="16">
        <v>546</v>
      </c>
      <c r="F44" s="17">
        <v>2449</v>
      </c>
      <c r="G44" s="16">
        <v>17</v>
      </c>
      <c r="H44" s="16">
        <v>360</v>
      </c>
      <c r="I44" s="27">
        <v>133.5</v>
      </c>
      <c r="J44" s="27">
        <v>1492.18</v>
      </c>
      <c r="K44" s="27">
        <v>823.32</v>
      </c>
      <c r="L44" s="28">
        <v>2449</v>
      </c>
      <c r="M44" s="16">
        <v>0.3</v>
      </c>
      <c r="N44" s="16">
        <v>2.4</v>
      </c>
      <c r="O44" s="16">
        <v>1.1</v>
      </c>
      <c r="P44" s="17">
        <v>3.8</v>
      </c>
      <c r="Q44" s="16">
        <v>0</v>
      </c>
    </row>
    <row r="45" spans="1:17" ht="12.75" customHeight="1">
      <c r="A45" s="12"/>
      <c r="B45" s="20" t="s">
        <v>48</v>
      </c>
      <c r="C45" s="21">
        <f aca="true" t="shared" si="17" ref="C45:Q45">SUBTOTAL(109,C46)</f>
        <v>23</v>
      </c>
      <c r="D45" s="21">
        <f t="shared" si="17"/>
        <v>4</v>
      </c>
      <c r="E45" s="21">
        <f t="shared" si="17"/>
        <v>54</v>
      </c>
      <c r="F45" s="17">
        <f t="shared" si="17"/>
        <v>81</v>
      </c>
      <c r="G45" s="21">
        <f t="shared" si="17"/>
        <v>0</v>
      </c>
      <c r="H45" s="21">
        <f t="shared" si="17"/>
        <v>0</v>
      </c>
      <c r="I45" s="29">
        <f t="shared" si="17"/>
        <v>6.9</v>
      </c>
      <c r="J45" s="29">
        <f t="shared" si="17"/>
        <v>40.34</v>
      </c>
      <c r="K45" s="29">
        <f t="shared" si="17"/>
        <v>33.76</v>
      </c>
      <c r="L45" s="28">
        <f t="shared" si="17"/>
        <v>81</v>
      </c>
      <c r="M45" s="21">
        <f t="shared" si="17"/>
        <v>0</v>
      </c>
      <c r="N45" s="21">
        <f t="shared" si="17"/>
        <v>0.1</v>
      </c>
      <c r="O45" s="21">
        <f t="shared" si="17"/>
        <v>0</v>
      </c>
      <c r="P45" s="17">
        <f t="shared" si="17"/>
        <v>0.1</v>
      </c>
      <c r="Q45" s="21">
        <f t="shared" si="17"/>
        <v>0</v>
      </c>
    </row>
    <row r="46" spans="1:17" ht="12.75" customHeight="1">
      <c r="A46" s="12"/>
      <c r="B46" s="19" t="s">
        <v>146</v>
      </c>
      <c r="C46" s="16">
        <v>23</v>
      </c>
      <c r="D46" s="16">
        <v>4</v>
      </c>
      <c r="E46" s="16">
        <v>54</v>
      </c>
      <c r="F46" s="17">
        <v>81</v>
      </c>
      <c r="G46" s="16">
        <v>0</v>
      </c>
      <c r="H46" s="16">
        <v>0</v>
      </c>
      <c r="I46" s="27">
        <v>6.9</v>
      </c>
      <c r="J46" s="27">
        <v>40.34</v>
      </c>
      <c r="K46" s="27">
        <v>33.76</v>
      </c>
      <c r="L46" s="28">
        <v>81</v>
      </c>
      <c r="M46" s="16">
        <v>0</v>
      </c>
      <c r="N46" s="16">
        <v>0.1</v>
      </c>
      <c r="O46" s="16">
        <v>0</v>
      </c>
      <c r="P46" s="17">
        <v>0.1</v>
      </c>
      <c r="Q46" s="16">
        <v>0</v>
      </c>
    </row>
    <row r="47" spans="1:17" ht="12.75" customHeight="1">
      <c r="A47" s="12"/>
      <c r="B47" s="20" t="s">
        <v>49</v>
      </c>
      <c r="C47" s="21">
        <f aca="true" t="shared" si="18" ref="C47:Q47">SUBTOTAL(109,C48)</f>
        <v>27</v>
      </c>
      <c r="D47" s="21">
        <f t="shared" si="18"/>
        <v>4</v>
      </c>
      <c r="E47" s="21">
        <f t="shared" si="18"/>
        <v>36</v>
      </c>
      <c r="F47" s="17">
        <f t="shared" si="18"/>
        <v>67</v>
      </c>
      <c r="G47" s="21">
        <f t="shared" si="18"/>
        <v>0</v>
      </c>
      <c r="H47" s="21">
        <f t="shared" si="18"/>
        <v>0</v>
      </c>
      <c r="I47" s="29">
        <f t="shared" si="18"/>
        <v>8.1</v>
      </c>
      <c r="J47" s="29">
        <f t="shared" si="18"/>
        <v>35.94</v>
      </c>
      <c r="K47" s="29">
        <f t="shared" si="18"/>
        <v>22.96</v>
      </c>
      <c r="L47" s="28">
        <f t="shared" si="18"/>
        <v>67</v>
      </c>
      <c r="M47" s="21">
        <f t="shared" si="18"/>
        <v>0</v>
      </c>
      <c r="N47" s="21">
        <f t="shared" si="18"/>
        <v>0.1</v>
      </c>
      <c r="O47" s="21">
        <f t="shared" si="18"/>
        <v>0</v>
      </c>
      <c r="P47" s="17">
        <f t="shared" si="18"/>
        <v>0.1</v>
      </c>
      <c r="Q47" s="21">
        <f t="shared" si="18"/>
        <v>0</v>
      </c>
    </row>
    <row r="48" spans="1:17" ht="12.75" customHeight="1">
      <c r="A48" s="12"/>
      <c r="B48" s="19" t="s">
        <v>146</v>
      </c>
      <c r="C48" s="16">
        <v>27</v>
      </c>
      <c r="D48" s="16">
        <v>4</v>
      </c>
      <c r="E48" s="16">
        <v>36</v>
      </c>
      <c r="F48" s="17">
        <v>67</v>
      </c>
      <c r="G48" s="16">
        <v>0</v>
      </c>
      <c r="H48" s="16">
        <v>0</v>
      </c>
      <c r="I48" s="27">
        <v>8.1</v>
      </c>
      <c r="J48" s="27">
        <v>35.94</v>
      </c>
      <c r="K48" s="27">
        <v>22.96</v>
      </c>
      <c r="L48" s="28">
        <v>67</v>
      </c>
      <c r="M48" s="16">
        <v>0</v>
      </c>
      <c r="N48" s="16">
        <v>0.1</v>
      </c>
      <c r="O48" s="16">
        <v>0</v>
      </c>
      <c r="P48" s="17">
        <v>0.1</v>
      </c>
      <c r="Q48" s="16">
        <v>0</v>
      </c>
    </row>
    <row r="49" spans="1:17" ht="12.75" customHeight="1">
      <c r="A49" s="12"/>
      <c r="B49" s="20" t="s">
        <v>50</v>
      </c>
      <c r="C49" s="21">
        <f aca="true" t="shared" si="19" ref="C49:Q49">SUBTOTAL(109,C50)</f>
        <v>39</v>
      </c>
      <c r="D49" s="21">
        <f t="shared" si="19"/>
        <v>4</v>
      </c>
      <c r="E49" s="21">
        <f t="shared" si="19"/>
        <v>78</v>
      </c>
      <c r="F49" s="17">
        <f t="shared" si="19"/>
        <v>121</v>
      </c>
      <c r="G49" s="21">
        <f t="shared" si="19"/>
        <v>0</v>
      </c>
      <c r="H49" s="21">
        <f t="shared" si="19"/>
        <v>2</v>
      </c>
      <c r="I49" s="29">
        <f t="shared" si="19"/>
        <v>11.7</v>
      </c>
      <c r="J49" s="29">
        <f t="shared" si="19"/>
        <v>61.14</v>
      </c>
      <c r="K49" s="29">
        <f t="shared" si="19"/>
        <v>48.16</v>
      </c>
      <c r="L49" s="28">
        <f t="shared" si="19"/>
        <v>121</v>
      </c>
      <c r="M49" s="21">
        <f t="shared" si="19"/>
        <v>0</v>
      </c>
      <c r="N49" s="21">
        <f t="shared" si="19"/>
        <v>0.1</v>
      </c>
      <c r="O49" s="21">
        <f t="shared" si="19"/>
        <v>0.1</v>
      </c>
      <c r="P49" s="17">
        <f t="shared" si="19"/>
        <v>0.2</v>
      </c>
      <c r="Q49" s="21">
        <f t="shared" si="19"/>
        <v>0</v>
      </c>
    </row>
    <row r="50" spans="1:17" ht="12.75" customHeight="1">
      <c r="A50" s="12"/>
      <c r="B50" s="19" t="s">
        <v>146</v>
      </c>
      <c r="C50" s="16">
        <v>39</v>
      </c>
      <c r="D50" s="16">
        <v>4</v>
      </c>
      <c r="E50" s="16">
        <v>78</v>
      </c>
      <c r="F50" s="17">
        <v>121</v>
      </c>
      <c r="G50" s="16">
        <v>0</v>
      </c>
      <c r="H50" s="16">
        <v>2</v>
      </c>
      <c r="I50" s="27">
        <v>11.7</v>
      </c>
      <c r="J50" s="27">
        <v>61.14</v>
      </c>
      <c r="K50" s="27">
        <v>48.16</v>
      </c>
      <c r="L50" s="28">
        <v>121</v>
      </c>
      <c r="M50" s="16">
        <v>0</v>
      </c>
      <c r="N50" s="16">
        <v>0.1</v>
      </c>
      <c r="O50" s="16">
        <v>0.1</v>
      </c>
      <c r="P50" s="17">
        <v>0.2</v>
      </c>
      <c r="Q50" s="16">
        <v>0</v>
      </c>
    </row>
    <row r="51" spans="1:17" ht="12.75" customHeight="1">
      <c r="A51" s="12"/>
      <c r="B51" s="20" t="s">
        <v>51</v>
      </c>
      <c r="C51" s="21">
        <f aca="true" t="shared" si="20" ref="C51:Q51">SUBTOTAL(109,C52)</f>
        <v>1630</v>
      </c>
      <c r="D51" s="21">
        <f t="shared" si="20"/>
        <v>1713</v>
      </c>
      <c r="E51" s="21">
        <f t="shared" si="20"/>
        <v>3715</v>
      </c>
      <c r="F51" s="17">
        <f t="shared" si="20"/>
        <v>7058</v>
      </c>
      <c r="G51" s="21">
        <f t="shared" si="20"/>
        <v>1508</v>
      </c>
      <c r="H51" s="21">
        <f t="shared" si="20"/>
        <v>226</v>
      </c>
      <c r="I51" s="29">
        <f t="shared" si="20"/>
        <v>489</v>
      </c>
      <c r="J51" s="29">
        <f t="shared" si="20"/>
        <v>3757.58</v>
      </c>
      <c r="K51" s="29">
        <f t="shared" si="20"/>
        <v>2811.42</v>
      </c>
      <c r="L51" s="28">
        <f t="shared" si="20"/>
        <v>7058</v>
      </c>
      <c r="M51" s="21">
        <f t="shared" si="20"/>
        <v>0.9</v>
      </c>
      <c r="N51" s="21">
        <f t="shared" si="20"/>
        <v>5.9</v>
      </c>
      <c r="O51" s="21">
        <f t="shared" si="20"/>
        <v>3.8</v>
      </c>
      <c r="P51" s="17">
        <f t="shared" si="20"/>
        <v>10.600000000000001</v>
      </c>
      <c r="Q51" s="21">
        <f t="shared" si="20"/>
        <v>2.4</v>
      </c>
    </row>
    <row r="52" spans="1:17" ht="12.75" customHeight="1">
      <c r="A52" s="12"/>
      <c r="B52" s="19" t="s">
        <v>146</v>
      </c>
      <c r="C52" s="16">
        <v>1630</v>
      </c>
      <c r="D52" s="16">
        <v>1713</v>
      </c>
      <c r="E52" s="16">
        <v>3715</v>
      </c>
      <c r="F52" s="17">
        <v>7058</v>
      </c>
      <c r="G52" s="16">
        <v>1508</v>
      </c>
      <c r="H52" s="16">
        <v>226</v>
      </c>
      <c r="I52" s="27">
        <v>489</v>
      </c>
      <c r="J52" s="27">
        <v>3757.58</v>
      </c>
      <c r="K52" s="27">
        <v>2811.42</v>
      </c>
      <c r="L52" s="28">
        <v>7058</v>
      </c>
      <c r="M52" s="16">
        <v>0.9</v>
      </c>
      <c r="N52" s="16">
        <v>5.9</v>
      </c>
      <c r="O52" s="16">
        <v>3.8</v>
      </c>
      <c r="P52" s="17">
        <v>10.600000000000001</v>
      </c>
      <c r="Q52" s="16">
        <v>2.4</v>
      </c>
    </row>
    <row r="53" spans="1:17" ht="12.75" customHeight="1">
      <c r="A53" s="68" t="s">
        <v>52</v>
      </c>
      <c r="B53" s="69"/>
      <c r="C53" s="10">
        <f aca="true" t="shared" si="21" ref="C53:Q53">SUM(C41,C43,C45,C47,C49,C51)</f>
        <v>2500</v>
      </c>
      <c r="D53" s="10">
        <f t="shared" si="21"/>
        <v>3807</v>
      </c>
      <c r="E53" s="10">
        <f t="shared" si="21"/>
        <v>4972</v>
      </c>
      <c r="F53" s="9">
        <f t="shared" si="21"/>
        <v>11279</v>
      </c>
      <c r="G53" s="10">
        <f t="shared" si="21"/>
        <v>1525</v>
      </c>
      <c r="H53" s="10">
        <f t="shared" si="21"/>
        <v>723</v>
      </c>
      <c r="I53" s="30">
        <f t="shared" si="21"/>
        <v>750</v>
      </c>
      <c r="J53" s="30">
        <f t="shared" si="21"/>
        <v>6251.42</v>
      </c>
      <c r="K53" s="30">
        <f t="shared" si="21"/>
        <v>4277.58</v>
      </c>
      <c r="L53" s="31">
        <f t="shared" si="21"/>
        <v>11279</v>
      </c>
      <c r="M53" s="10">
        <f t="shared" si="21"/>
        <v>1.4</v>
      </c>
      <c r="N53" s="10">
        <f t="shared" si="21"/>
        <v>10</v>
      </c>
      <c r="O53" s="10">
        <f t="shared" si="21"/>
        <v>5.7</v>
      </c>
      <c r="P53" s="9">
        <f t="shared" si="21"/>
        <v>17.1</v>
      </c>
      <c r="Q53" s="10">
        <f t="shared" si="21"/>
        <v>2.4</v>
      </c>
    </row>
    <row r="54" spans="1:17" ht="12.75" customHeight="1">
      <c r="A54" s="12" t="s">
        <v>53</v>
      </c>
      <c r="B54" s="18"/>
      <c r="C54" s="13"/>
      <c r="D54" s="13"/>
      <c r="E54" s="13"/>
      <c r="F54" s="14"/>
      <c r="G54" s="13"/>
      <c r="H54" s="13"/>
      <c r="I54" s="13"/>
      <c r="J54" s="13"/>
      <c r="K54" s="13"/>
      <c r="L54" s="14"/>
      <c r="M54" s="13"/>
      <c r="N54" s="13"/>
      <c r="O54" s="13"/>
      <c r="P54" s="14"/>
      <c r="Q54" s="15"/>
    </row>
    <row r="55" spans="1:17" ht="12.75" customHeight="1">
      <c r="A55" s="12"/>
      <c r="B55" s="20" t="s">
        <v>54</v>
      </c>
      <c r="C55" s="21">
        <f aca="true" t="shared" si="22" ref="C55:Q55">SUBTOTAL(109,C56)</f>
        <v>841</v>
      </c>
      <c r="D55" s="21">
        <f t="shared" si="22"/>
        <v>2138</v>
      </c>
      <c r="E55" s="21">
        <f t="shared" si="22"/>
        <v>1429</v>
      </c>
      <c r="F55" s="17">
        <f t="shared" si="22"/>
        <v>4408</v>
      </c>
      <c r="G55" s="21">
        <f t="shared" si="22"/>
        <v>1992</v>
      </c>
      <c r="H55" s="21">
        <f t="shared" si="22"/>
        <v>500</v>
      </c>
      <c r="I55" s="29">
        <f t="shared" si="22"/>
        <v>252.3</v>
      </c>
      <c r="J55" s="29">
        <f t="shared" si="22"/>
        <v>2571.38</v>
      </c>
      <c r="K55" s="29">
        <f t="shared" si="22"/>
        <v>1584.32</v>
      </c>
      <c r="L55" s="28">
        <f t="shared" si="22"/>
        <v>4408</v>
      </c>
      <c r="M55" s="21">
        <f t="shared" si="22"/>
        <v>0.5</v>
      </c>
      <c r="N55" s="21">
        <f t="shared" si="22"/>
        <v>4.1</v>
      </c>
      <c r="O55" s="21">
        <f t="shared" si="22"/>
        <v>2.2</v>
      </c>
      <c r="P55" s="17">
        <f t="shared" si="22"/>
        <v>6.8</v>
      </c>
      <c r="Q55" s="21">
        <f t="shared" si="22"/>
        <v>3.2</v>
      </c>
    </row>
    <row r="56" spans="1:17" ht="12.75" customHeight="1">
      <c r="A56" s="12"/>
      <c r="B56" s="19" t="s">
        <v>146</v>
      </c>
      <c r="C56" s="16">
        <v>841</v>
      </c>
      <c r="D56" s="16">
        <v>2138</v>
      </c>
      <c r="E56" s="16">
        <v>1429</v>
      </c>
      <c r="F56" s="17">
        <v>4408</v>
      </c>
      <c r="G56" s="16">
        <v>1992</v>
      </c>
      <c r="H56" s="16">
        <v>500</v>
      </c>
      <c r="I56" s="27">
        <v>252.3</v>
      </c>
      <c r="J56" s="27">
        <v>2571.38</v>
      </c>
      <c r="K56" s="27">
        <v>1584.32</v>
      </c>
      <c r="L56" s="28">
        <v>4408</v>
      </c>
      <c r="M56" s="16">
        <v>0.5</v>
      </c>
      <c r="N56" s="16">
        <v>4.1</v>
      </c>
      <c r="O56" s="16">
        <v>2.2</v>
      </c>
      <c r="P56" s="17">
        <v>6.8</v>
      </c>
      <c r="Q56" s="16">
        <v>3.2</v>
      </c>
    </row>
    <row r="57" spans="1:17" ht="12.75" customHeight="1">
      <c r="A57" s="12"/>
      <c r="B57" s="20" t="s">
        <v>55</v>
      </c>
      <c r="C57" s="21">
        <f aca="true" t="shared" si="23" ref="C57:Q57">SUBTOTAL(109,C58)</f>
        <v>489</v>
      </c>
      <c r="D57" s="21">
        <f t="shared" si="23"/>
        <v>1031</v>
      </c>
      <c r="E57" s="21">
        <f t="shared" si="23"/>
        <v>685</v>
      </c>
      <c r="F57" s="17">
        <f t="shared" si="23"/>
        <v>2205</v>
      </c>
      <c r="G57" s="21">
        <f t="shared" si="23"/>
        <v>67</v>
      </c>
      <c r="H57" s="21">
        <f t="shared" si="23"/>
        <v>189</v>
      </c>
      <c r="I57" s="29">
        <f t="shared" si="23"/>
        <v>146.7</v>
      </c>
      <c r="J57" s="29">
        <f t="shared" si="23"/>
        <v>1296.76</v>
      </c>
      <c r="K57" s="29">
        <f t="shared" si="23"/>
        <v>761.54</v>
      </c>
      <c r="L57" s="28">
        <f t="shared" si="23"/>
        <v>2205</v>
      </c>
      <c r="M57" s="21">
        <f t="shared" si="23"/>
        <v>0.3</v>
      </c>
      <c r="N57" s="21">
        <f t="shared" si="23"/>
        <v>2.1</v>
      </c>
      <c r="O57" s="21">
        <f t="shared" si="23"/>
        <v>1</v>
      </c>
      <c r="P57" s="17">
        <f t="shared" si="23"/>
        <v>3.4</v>
      </c>
      <c r="Q57" s="21">
        <f t="shared" si="23"/>
        <v>0.1</v>
      </c>
    </row>
    <row r="58" spans="1:17" ht="12.75" customHeight="1">
      <c r="A58" s="12"/>
      <c r="B58" s="19" t="s">
        <v>146</v>
      </c>
      <c r="C58" s="16">
        <v>489</v>
      </c>
      <c r="D58" s="16">
        <v>1031</v>
      </c>
      <c r="E58" s="16">
        <v>685</v>
      </c>
      <c r="F58" s="17">
        <v>2205</v>
      </c>
      <c r="G58" s="16">
        <v>67</v>
      </c>
      <c r="H58" s="16">
        <v>189</v>
      </c>
      <c r="I58" s="27">
        <v>146.7</v>
      </c>
      <c r="J58" s="27">
        <v>1296.76</v>
      </c>
      <c r="K58" s="27">
        <v>761.54</v>
      </c>
      <c r="L58" s="28">
        <v>2205</v>
      </c>
      <c r="M58" s="16">
        <v>0.3</v>
      </c>
      <c r="N58" s="16">
        <v>2.1</v>
      </c>
      <c r="O58" s="16">
        <v>1</v>
      </c>
      <c r="P58" s="17">
        <v>3.4</v>
      </c>
      <c r="Q58" s="16">
        <v>0.1</v>
      </c>
    </row>
    <row r="59" spans="1:17" ht="12.75" customHeight="1">
      <c r="A59" s="12"/>
      <c r="B59" s="20" t="s">
        <v>56</v>
      </c>
      <c r="C59" s="21">
        <f aca="true" t="shared" si="24" ref="C59:Q59">SUBTOTAL(109,C60)</f>
        <v>441</v>
      </c>
      <c r="D59" s="21">
        <f t="shared" si="24"/>
        <v>687</v>
      </c>
      <c r="E59" s="21">
        <f t="shared" si="24"/>
        <v>685</v>
      </c>
      <c r="F59" s="17">
        <f t="shared" si="24"/>
        <v>1813</v>
      </c>
      <c r="G59" s="21">
        <f t="shared" si="24"/>
        <v>2</v>
      </c>
      <c r="H59" s="21">
        <f t="shared" si="24"/>
        <v>126</v>
      </c>
      <c r="I59" s="29">
        <f t="shared" si="24"/>
        <v>132.3</v>
      </c>
      <c r="J59" s="29">
        <f t="shared" si="24"/>
        <v>1036.12</v>
      </c>
      <c r="K59" s="29">
        <f t="shared" si="24"/>
        <v>644.58</v>
      </c>
      <c r="L59" s="28">
        <f t="shared" si="24"/>
        <v>1813</v>
      </c>
      <c r="M59" s="21">
        <f t="shared" si="24"/>
        <v>0.2</v>
      </c>
      <c r="N59" s="21">
        <f t="shared" si="24"/>
        <v>1.6</v>
      </c>
      <c r="O59" s="21">
        <f t="shared" si="24"/>
        <v>0.9</v>
      </c>
      <c r="P59" s="17">
        <f t="shared" si="24"/>
        <v>2.7</v>
      </c>
      <c r="Q59" s="21">
        <f t="shared" si="24"/>
        <v>0</v>
      </c>
    </row>
    <row r="60" spans="1:17" ht="12.75" customHeight="1">
      <c r="A60" s="12"/>
      <c r="B60" s="19" t="s">
        <v>146</v>
      </c>
      <c r="C60" s="16">
        <v>441</v>
      </c>
      <c r="D60" s="16">
        <v>687</v>
      </c>
      <c r="E60" s="16">
        <v>685</v>
      </c>
      <c r="F60" s="17">
        <v>1813</v>
      </c>
      <c r="G60" s="16">
        <v>2</v>
      </c>
      <c r="H60" s="16">
        <v>126</v>
      </c>
      <c r="I60" s="27">
        <v>132.3</v>
      </c>
      <c r="J60" s="27">
        <v>1036.12</v>
      </c>
      <c r="K60" s="27">
        <v>644.58</v>
      </c>
      <c r="L60" s="28">
        <v>1813</v>
      </c>
      <c r="M60" s="16">
        <v>0.2</v>
      </c>
      <c r="N60" s="16">
        <v>1.6</v>
      </c>
      <c r="O60" s="16">
        <v>0.9</v>
      </c>
      <c r="P60" s="17">
        <v>2.7</v>
      </c>
      <c r="Q60" s="16">
        <v>0</v>
      </c>
    </row>
    <row r="61" spans="1:17" ht="12.75" customHeight="1">
      <c r="A61" s="12"/>
      <c r="B61" s="20" t="s">
        <v>57</v>
      </c>
      <c r="C61" s="21">
        <f aca="true" t="shared" si="25" ref="C61:Q61">SUBTOTAL(109,C62)</f>
        <v>1924</v>
      </c>
      <c r="D61" s="21">
        <f t="shared" si="25"/>
        <v>2915</v>
      </c>
      <c r="E61" s="21">
        <f t="shared" si="25"/>
        <v>3614</v>
      </c>
      <c r="F61" s="17">
        <f t="shared" si="25"/>
        <v>8453</v>
      </c>
      <c r="G61" s="21">
        <f t="shared" si="25"/>
        <v>5879</v>
      </c>
      <c r="H61" s="21">
        <f t="shared" si="25"/>
        <v>761</v>
      </c>
      <c r="I61" s="29">
        <f t="shared" si="25"/>
        <v>577.2</v>
      </c>
      <c r="J61" s="29">
        <f t="shared" si="25"/>
        <v>4716.3</v>
      </c>
      <c r="K61" s="29">
        <f t="shared" si="25"/>
        <v>3159.5</v>
      </c>
      <c r="L61" s="28">
        <f t="shared" si="25"/>
        <v>8453</v>
      </c>
      <c r="M61" s="21">
        <f t="shared" si="25"/>
        <v>1.1</v>
      </c>
      <c r="N61" s="21">
        <f t="shared" si="25"/>
        <v>7.5</v>
      </c>
      <c r="O61" s="21">
        <f t="shared" si="25"/>
        <v>4.3</v>
      </c>
      <c r="P61" s="17">
        <f t="shared" si="25"/>
        <v>12.899999999999999</v>
      </c>
      <c r="Q61" s="21">
        <f t="shared" si="25"/>
        <v>9.3</v>
      </c>
    </row>
    <row r="62" spans="1:17" ht="12.75" customHeight="1">
      <c r="A62" s="12"/>
      <c r="B62" s="19" t="s">
        <v>146</v>
      </c>
      <c r="C62" s="16">
        <v>1924</v>
      </c>
      <c r="D62" s="16">
        <v>2915</v>
      </c>
      <c r="E62" s="16">
        <v>3614</v>
      </c>
      <c r="F62" s="17">
        <v>8453</v>
      </c>
      <c r="G62" s="16">
        <v>5879</v>
      </c>
      <c r="H62" s="16">
        <v>761</v>
      </c>
      <c r="I62" s="27">
        <v>577.2</v>
      </c>
      <c r="J62" s="27">
        <v>4716.3</v>
      </c>
      <c r="K62" s="27">
        <v>3159.5</v>
      </c>
      <c r="L62" s="28">
        <v>8453</v>
      </c>
      <c r="M62" s="16">
        <v>1.1</v>
      </c>
      <c r="N62" s="16">
        <v>7.5</v>
      </c>
      <c r="O62" s="16">
        <v>4.3</v>
      </c>
      <c r="P62" s="17">
        <v>12.899999999999999</v>
      </c>
      <c r="Q62" s="16">
        <v>9.3</v>
      </c>
    </row>
    <row r="63" spans="1:17" ht="12.75" customHeight="1">
      <c r="A63" s="12"/>
      <c r="B63" s="20" t="s">
        <v>58</v>
      </c>
      <c r="C63" s="21">
        <f aca="true" t="shared" si="26" ref="C63:Q63">SUBTOTAL(109,C64)</f>
        <v>1028</v>
      </c>
      <c r="D63" s="21">
        <f t="shared" si="26"/>
        <v>2009</v>
      </c>
      <c r="E63" s="21">
        <f t="shared" si="26"/>
        <v>2701</v>
      </c>
      <c r="F63" s="17">
        <f t="shared" si="26"/>
        <v>5738</v>
      </c>
      <c r="G63" s="21">
        <f t="shared" si="26"/>
        <v>325</v>
      </c>
      <c r="H63" s="21">
        <f t="shared" si="26"/>
        <v>351</v>
      </c>
      <c r="I63" s="29">
        <f t="shared" si="26"/>
        <v>308.4</v>
      </c>
      <c r="J63" s="29">
        <f t="shared" si="26"/>
        <v>3125.94</v>
      </c>
      <c r="K63" s="29">
        <f t="shared" si="26"/>
        <v>2303.66</v>
      </c>
      <c r="L63" s="28">
        <f t="shared" si="26"/>
        <v>5738</v>
      </c>
      <c r="M63" s="21">
        <f t="shared" si="26"/>
        <v>0.6</v>
      </c>
      <c r="N63" s="21">
        <f t="shared" si="26"/>
        <v>5</v>
      </c>
      <c r="O63" s="21">
        <f t="shared" si="26"/>
        <v>3.2</v>
      </c>
      <c r="P63" s="17">
        <f t="shared" si="26"/>
        <v>8.8</v>
      </c>
      <c r="Q63" s="21">
        <f t="shared" si="26"/>
        <v>0.5</v>
      </c>
    </row>
    <row r="64" spans="1:17" ht="12.75" customHeight="1">
      <c r="A64" s="12"/>
      <c r="B64" s="19" t="s">
        <v>146</v>
      </c>
      <c r="C64" s="16">
        <v>1028</v>
      </c>
      <c r="D64" s="16">
        <v>2009</v>
      </c>
      <c r="E64" s="16">
        <v>2701</v>
      </c>
      <c r="F64" s="17">
        <v>5738</v>
      </c>
      <c r="G64" s="16">
        <v>325</v>
      </c>
      <c r="H64" s="16">
        <v>351</v>
      </c>
      <c r="I64" s="27">
        <v>308.4</v>
      </c>
      <c r="J64" s="27">
        <v>3125.94</v>
      </c>
      <c r="K64" s="27">
        <v>2303.66</v>
      </c>
      <c r="L64" s="28">
        <v>5738</v>
      </c>
      <c r="M64" s="16">
        <v>0.6</v>
      </c>
      <c r="N64" s="16">
        <v>5</v>
      </c>
      <c r="O64" s="16">
        <v>3.2</v>
      </c>
      <c r="P64" s="17">
        <v>8.8</v>
      </c>
      <c r="Q64" s="16">
        <v>0.5</v>
      </c>
    </row>
    <row r="65" spans="1:17" ht="12.75" customHeight="1">
      <c r="A65" s="12"/>
      <c r="B65" s="20" t="s">
        <v>59</v>
      </c>
      <c r="C65" s="21">
        <f aca="true" t="shared" si="27" ref="C65:Q65">SUBTOTAL(109,C66)</f>
        <v>546</v>
      </c>
      <c r="D65" s="21">
        <f t="shared" si="27"/>
        <v>765</v>
      </c>
      <c r="E65" s="21">
        <f t="shared" si="27"/>
        <v>943</v>
      </c>
      <c r="F65" s="17">
        <f t="shared" si="27"/>
        <v>2254</v>
      </c>
      <c r="G65" s="21">
        <f t="shared" si="27"/>
        <v>530</v>
      </c>
      <c r="H65" s="21">
        <f t="shared" si="27"/>
        <v>157</v>
      </c>
      <c r="I65" s="29">
        <f t="shared" si="27"/>
        <v>163.8</v>
      </c>
      <c r="J65" s="29">
        <f t="shared" si="27"/>
        <v>1264.3</v>
      </c>
      <c r="K65" s="29">
        <f t="shared" si="27"/>
        <v>825.9</v>
      </c>
      <c r="L65" s="28">
        <f t="shared" si="27"/>
        <v>2254</v>
      </c>
      <c r="M65" s="21">
        <f t="shared" si="27"/>
        <v>0.3</v>
      </c>
      <c r="N65" s="21">
        <f t="shared" si="27"/>
        <v>2</v>
      </c>
      <c r="O65" s="21">
        <f t="shared" si="27"/>
        <v>1.1</v>
      </c>
      <c r="P65" s="17">
        <f t="shared" si="27"/>
        <v>3.4</v>
      </c>
      <c r="Q65" s="21">
        <f t="shared" si="27"/>
        <v>0.8</v>
      </c>
    </row>
    <row r="66" spans="1:17" ht="12.75" customHeight="1">
      <c r="A66" s="12"/>
      <c r="B66" s="19" t="s">
        <v>146</v>
      </c>
      <c r="C66" s="16">
        <v>546</v>
      </c>
      <c r="D66" s="16">
        <v>765</v>
      </c>
      <c r="E66" s="16">
        <v>943</v>
      </c>
      <c r="F66" s="17">
        <v>2254</v>
      </c>
      <c r="G66" s="16">
        <v>530</v>
      </c>
      <c r="H66" s="16">
        <v>157</v>
      </c>
      <c r="I66" s="27">
        <v>163.8</v>
      </c>
      <c r="J66" s="27">
        <v>1264.3</v>
      </c>
      <c r="K66" s="27">
        <v>825.9</v>
      </c>
      <c r="L66" s="28">
        <v>2254</v>
      </c>
      <c r="M66" s="16">
        <v>0.3</v>
      </c>
      <c r="N66" s="16">
        <v>2</v>
      </c>
      <c r="O66" s="16">
        <v>1.1</v>
      </c>
      <c r="P66" s="17">
        <v>3.4</v>
      </c>
      <c r="Q66" s="16">
        <v>0.8</v>
      </c>
    </row>
    <row r="67" spans="1:17" ht="12.75" customHeight="1">
      <c r="A67" s="12"/>
      <c r="B67" s="20" t="s">
        <v>60</v>
      </c>
      <c r="C67" s="21">
        <f aca="true" t="shared" si="28" ref="C67:Q67">SUBTOTAL(109,C68)</f>
        <v>208</v>
      </c>
      <c r="D67" s="21">
        <f t="shared" si="28"/>
        <v>237</v>
      </c>
      <c r="E67" s="21">
        <f t="shared" si="28"/>
        <v>2556</v>
      </c>
      <c r="F67" s="17">
        <f t="shared" si="28"/>
        <v>3001</v>
      </c>
      <c r="G67" s="21">
        <f t="shared" si="28"/>
        <v>0</v>
      </c>
      <c r="H67" s="21">
        <f t="shared" si="28"/>
        <v>0</v>
      </c>
      <c r="I67" s="29">
        <f t="shared" si="28"/>
        <v>62.4</v>
      </c>
      <c r="J67" s="29">
        <f t="shared" si="28"/>
        <v>1324.42</v>
      </c>
      <c r="K67" s="29">
        <f t="shared" si="28"/>
        <v>1614.18</v>
      </c>
      <c r="L67" s="28">
        <f t="shared" si="28"/>
        <v>3001</v>
      </c>
      <c r="M67" s="21">
        <f t="shared" si="28"/>
        <v>0.1</v>
      </c>
      <c r="N67" s="21">
        <f t="shared" si="28"/>
        <v>2</v>
      </c>
      <c r="O67" s="21">
        <f t="shared" si="28"/>
        <v>2.2</v>
      </c>
      <c r="P67" s="17">
        <f t="shared" si="28"/>
        <v>4.300000000000001</v>
      </c>
      <c r="Q67" s="21">
        <f t="shared" si="28"/>
        <v>0</v>
      </c>
    </row>
    <row r="68" spans="1:17" ht="12.75" customHeight="1">
      <c r="A68" s="12"/>
      <c r="B68" s="19" t="s">
        <v>146</v>
      </c>
      <c r="C68" s="16">
        <v>208</v>
      </c>
      <c r="D68" s="16">
        <v>237</v>
      </c>
      <c r="E68" s="16">
        <v>2556</v>
      </c>
      <c r="F68" s="17">
        <v>3001</v>
      </c>
      <c r="G68" s="16">
        <v>0</v>
      </c>
      <c r="H68" s="16">
        <v>0</v>
      </c>
      <c r="I68" s="27">
        <v>62.4</v>
      </c>
      <c r="J68" s="27">
        <v>1324.42</v>
      </c>
      <c r="K68" s="27">
        <v>1614.18</v>
      </c>
      <c r="L68" s="28">
        <v>3001</v>
      </c>
      <c r="M68" s="16">
        <v>0.1</v>
      </c>
      <c r="N68" s="16">
        <v>2</v>
      </c>
      <c r="O68" s="16">
        <v>2.2</v>
      </c>
      <c r="P68" s="17">
        <v>4.300000000000001</v>
      </c>
      <c r="Q68" s="16">
        <v>0</v>
      </c>
    </row>
    <row r="69" spans="1:17" ht="12.75" customHeight="1">
      <c r="A69" s="12"/>
      <c r="B69" s="20" t="s">
        <v>61</v>
      </c>
      <c r="C69" s="21">
        <f aca="true" t="shared" si="29" ref="C69:Q69">SUBTOTAL(109,C70)</f>
        <v>381</v>
      </c>
      <c r="D69" s="21">
        <f t="shared" si="29"/>
        <v>291</v>
      </c>
      <c r="E69" s="21">
        <f t="shared" si="29"/>
        <v>1045</v>
      </c>
      <c r="F69" s="17">
        <f t="shared" si="29"/>
        <v>1717</v>
      </c>
      <c r="G69" s="21">
        <f t="shared" si="29"/>
        <v>296</v>
      </c>
      <c r="H69" s="21">
        <f t="shared" si="29"/>
        <v>86</v>
      </c>
      <c r="I69" s="29">
        <f t="shared" si="29"/>
        <v>114.3</v>
      </c>
      <c r="J69" s="29">
        <f t="shared" si="29"/>
        <v>876.76</v>
      </c>
      <c r="K69" s="29">
        <f t="shared" si="29"/>
        <v>725.94</v>
      </c>
      <c r="L69" s="28">
        <f t="shared" si="29"/>
        <v>1717</v>
      </c>
      <c r="M69" s="21">
        <f t="shared" si="29"/>
        <v>0.2</v>
      </c>
      <c r="N69" s="21">
        <f t="shared" si="29"/>
        <v>1.4</v>
      </c>
      <c r="O69" s="21">
        <f t="shared" si="29"/>
        <v>1</v>
      </c>
      <c r="P69" s="17">
        <f t="shared" si="29"/>
        <v>2.5999999999999996</v>
      </c>
      <c r="Q69" s="21">
        <f t="shared" si="29"/>
        <v>0.5</v>
      </c>
    </row>
    <row r="70" spans="1:17" ht="12.75" customHeight="1">
      <c r="A70" s="12"/>
      <c r="B70" s="19" t="s">
        <v>146</v>
      </c>
      <c r="C70" s="16">
        <v>381</v>
      </c>
      <c r="D70" s="16">
        <v>291</v>
      </c>
      <c r="E70" s="16">
        <v>1045</v>
      </c>
      <c r="F70" s="17">
        <v>1717</v>
      </c>
      <c r="G70" s="16">
        <v>296</v>
      </c>
      <c r="H70" s="16">
        <v>86</v>
      </c>
      <c r="I70" s="27">
        <v>114.3</v>
      </c>
      <c r="J70" s="27">
        <v>876.76</v>
      </c>
      <c r="K70" s="27">
        <v>725.94</v>
      </c>
      <c r="L70" s="28">
        <v>1717</v>
      </c>
      <c r="M70" s="16">
        <v>0.2</v>
      </c>
      <c r="N70" s="16">
        <v>1.4</v>
      </c>
      <c r="O70" s="16">
        <v>1</v>
      </c>
      <c r="P70" s="17">
        <v>2.5999999999999996</v>
      </c>
      <c r="Q70" s="16">
        <v>0.5</v>
      </c>
    </row>
    <row r="71" spans="1:17" ht="12.75" customHeight="1">
      <c r="A71" s="12"/>
      <c r="B71" s="20" t="s">
        <v>62</v>
      </c>
      <c r="C71" s="21">
        <f aca="true" t="shared" si="30" ref="C71:Q71">SUBTOTAL(109,C72)</f>
        <v>606</v>
      </c>
      <c r="D71" s="21">
        <f t="shared" si="30"/>
        <v>819</v>
      </c>
      <c r="E71" s="21">
        <f t="shared" si="30"/>
        <v>1076</v>
      </c>
      <c r="F71" s="17">
        <f t="shared" si="30"/>
        <v>2501</v>
      </c>
      <c r="G71" s="21">
        <f t="shared" si="30"/>
        <v>79</v>
      </c>
      <c r="H71" s="21">
        <f t="shared" si="30"/>
        <v>180</v>
      </c>
      <c r="I71" s="29">
        <f t="shared" si="30"/>
        <v>181.8</v>
      </c>
      <c r="J71" s="29">
        <f t="shared" si="30"/>
        <v>1395.14</v>
      </c>
      <c r="K71" s="29">
        <f t="shared" si="30"/>
        <v>924.06</v>
      </c>
      <c r="L71" s="28">
        <f t="shared" si="30"/>
        <v>2501</v>
      </c>
      <c r="M71" s="21">
        <f t="shared" si="30"/>
        <v>0.3</v>
      </c>
      <c r="N71" s="21">
        <f t="shared" si="30"/>
        <v>2.2</v>
      </c>
      <c r="O71" s="21">
        <f t="shared" si="30"/>
        <v>1.3</v>
      </c>
      <c r="P71" s="17">
        <f t="shared" si="30"/>
        <v>3.8</v>
      </c>
      <c r="Q71" s="21">
        <f t="shared" si="30"/>
        <v>0.1</v>
      </c>
    </row>
    <row r="72" spans="1:17" ht="12.75" customHeight="1">
      <c r="A72" s="12"/>
      <c r="B72" s="19" t="s">
        <v>146</v>
      </c>
      <c r="C72" s="16">
        <v>606</v>
      </c>
      <c r="D72" s="16">
        <v>819</v>
      </c>
      <c r="E72" s="16">
        <v>1076</v>
      </c>
      <c r="F72" s="17">
        <v>2501</v>
      </c>
      <c r="G72" s="16">
        <v>79</v>
      </c>
      <c r="H72" s="16">
        <v>180</v>
      </c>
      <c r="I72" s="27">
        <v>181.8</v>
      </c>
      <c r="J72" s="27">
        <v>1395.14</v>
      </c>
      <c r="K72" s="27">
        <v>924.06</v>
      </c>
      <c r="L72" s="28">
        <v>2501</v>
      </c>
      <c r="M72" s="16">
        <v>0.3</v>
      </c>
      <c r="N72" s="16">
        <v>2.2</v>
      </c>
      <c r="O72" s="16">
        <v>1.3</v>
      </c>
      <c r="P72" s="17">
        <v>3.8</v>
      </c>
      <c r="Q72" s="16">
        <v>0.1</v>
      </c>
    </row>
    <row r="73" spans="1:17" ht="12.75" customHeight="1">
      <c r="A73" s="12"/>
      <c r="B73" s="20" t="s">
        <v>63</v>
      </c>
      <c r="C73" s="21">
        <f aca="true" t="shared" si="31" ref="C73:Q73">SUBTOTAL(109,C74)</f>
        <v>630</v>
      </c>
      <c r="D73" s="21">
        <f t="shared" si="31"/>
        <v>1526</v>
      </c>
      <c r="E73" s="21">
        <f t="shared" si="31"/>
        <v>854</v>
      </c>
      <c r="F73" s="17">
        <f t="shared" si="31"/>
        <v>3010</v>
      </c>
      <c r="G73" s="21">
        <f t="shared" si="31"/>
        <v>1013</v>
      </c>
      <c r="H73" s="21">
        <f t="shared" si="31"/>
        <v>440</v>
      </c>
      <c r="I73" s="29">
        <f t="shared" si="31"/>
        <v>189</v>
      </c>
      <c r="J73" s="29">
        <f t="shared" si="31"/>
        <v>1789.76</v>
      </c>
      <c r="K73" s="29">
        <f t="shared" si="31"/>
        <v>1031.24</v>
      </c>
      <c r="L73" s="28">
        <f t="shared" si="31"/>
        <v>3010</v>
      </c>
      <c r="M73" s="21">
        <f t="shared" si="31"/>
        <v>0.4</v>
      </c>
      <c r="N73" s="21">
        <f t="shared" si="31"/>
        <v>2.8</v>
      </c>
      <c r="O73" s="21">
        <f t="shared" si="31"/>
        <v>1.4</v>
      </c>
      <c r="P73" s="17">
        <f t="shared" si="31"/>
        <v>4.6</v>
      </c>
      <c r="Q73" s="21">
        <f t="shared" si="31"/>
        <v>1.6</v>
      </c>
    </row>
    <row r="74" spans="1:17" ht="12.75" customHeight="1">
      <c r="A74" s="12"/>
      <c r="B74" s="19" t="s">
        <v>146</v>
      </c>
      <c r="C74" s="16">
        <v>630</v>
      </c>
      <c r="D74" s="16">
        <v>1526</v>
      </c>
      <c r="E74" s="16">
        <v>854</v>
      </c>
      <c r="F74" s="17">
        <v>3010</v>
      </c>
      <c r="G74" s="16">
        <v>1013</v>
      </c>
      <c r="H74" s="16">
        <v>440</v>
      </c>
      <c r="I74" s="27">
        <v>189</v>
      </c>
      <c r="J74" s="27">
        <v>1789.76</v>
      </c>
      <c r="K74" s="27">
        <v>1031.24</v>
      </c>
      <c r="L74" s="28">
        <v>3010</v>
      </c>
      <c r="M74" s="16">
        <v>0.4</v>
      </c>
      <c r="N74" s="16">
        <v>2.8</v>
      </c>
      <c r="O74" s="16">
        <v>1.4</v>
      </c>
      <c r="P74" s="17">
        <v>4.6</v>
      </c>
      <c r="Q74" s="16">
        <v>1.6</v>
      </c>
    </row>
    <row r="75" spans="1:17" ht="12.75" customHeight="1">
      <c r="A75" s="12"/>
      <c r="B75" s="20" t="s">
        <v>64</v>
      </c>
      <c r="C75" s="21">
        <f aca="true" t="shared" si="32" ref="C75:Q75">SUBTOTAL(109,C76)</f>
        <v>1054</v>
      </c>
      <c r="D75" s="21">
        <f t="shared" si="32"/>
        <v>1103</v>
      </c>
      <c r="E75" s="21">
        <f t="shared" si="32"/>
        <v>2387</v>
      </c>
      <c r="F75" s="17">
        <f t="shared" si="32"/>
        <v>4544</v>
      </c>
      <c r="G75" s="21">
        <f t="shared" si="32"/>
        <v>2884</v>
      </c>
      <c r="H75" s="21">
        <f t="shared" si="32"/>
        <v>138</v>
      </c>
      <c r="I75" s="29">
        <f t="shared" si="32"/>
        <v>316.2</v>
      </c>
      <c r="J75" s="29">
        <f t="shared" si="32"/>
        <v>2420.58</v>
      </c>
      <c r="K75" s="29">
        <f t="shared" si="32"/>
        <v>1807.22</v>
      </c>
      <c r="L75" s="28">
        <f t="shared" si="32"/>
        <v>4544</v>
      </c>
      <c r="M75" s="21">
        <f t="shared" si="32"/>
        <v>0.6</v>
      </c>
      <c r="N75" s="21">
        <f t="shared" si="32"/>
        <v>3.8</v>
      </c>
      <c r="O75" s="21">
        <f t="shared" si="32"/>
        <v>2.5</v>
      </c>
      <c r="P75" s="17">
        <f t="shared" si="32"/>
        <v>6.8999999999999995</v>
      </c>
      <c r="Q75" s="21">
        <f t="shared" si="32"/>
        <v>4.6</v>
      </c>
    </row>
    <row r="76" spans="1:17" ht="12.75" customHeight="1">
      <c r="A76" s="12"/>
      <c r="B76" s="19" t="s">
        <v>146</v>
      </c>
      <c r="C76" s="16">
        <v>1054</v>
      </c>
      <c r="D76" s="16">
        <v>1103</v>
      </c>
      <c r="E76" s="16">
        <v>2387</v>
      </c>
      <c r="F76" s="17">
        <v>4544</v>
      </c>
      <c r="G76" s="16">
        <v>2884</v>
      </c>
      <c r="H76" s="16">
        <v>138</v>
      </c>
      <c r="I76" s="27">
        <v>316.2</v>
      </c>
      <c r="J76" s="27">
        <v>2420.58</v>
      </c>
      <c r="K76" s="27">
        <v>1807.22</v>
      </c>
      <c r="L76" s="28">
        <v>4544</v>
      </c>
      <c r="M76" s="16">
        <v>0.6</v>
      </c>
      <c r="N76" s="16">
        <v>3.8</v>
      </c>
      <c r="O76" s="16">
        <v>2.5</v>
      </c>
      <c r="P76" s="17">
        <v>6.8999999999999995</v>
      </c>
      <c r="Q76" s="16">
        <v>4.6</v>
      </c>
    </row>
    <row r="77" spans="1:17" ht="12.75" customHeight="1">
      <c r="A77" s="12"/>
      <c r="B77" s="20" t="s">
        <v>65</v>
      </c>
      <c r="C77" s="21">
        <f aca="true" t="shared" si="33" ref="C77:Q77">SUBTOTAL(109,C78)</f>
        <v>278</v>
      </c>
      <c r="D77" s="21">
        <f t="shared" si="33"/>
        <v>95</v>
      </c>
      <c r="E77" s="21">
        <f t="shared" si="33"/>
        <v>1408</v>
      </c>
      <c r="F77" s="17">
        <f t="shared" si="33"/>
        <v>1781</v>
      </c>
      <c r="G77" s="21">
        <f t="shared" si="33"/>
        <v>239</v>
      </c>
      <c r="H77" s="21">
        <f t="shared" si="33"/>
        <v>0</v>
      </c>
      <c r="I77" s="29">
        <f t="shared" si="33"/>
        <v>83.4</v>
      </c>
      <c r="J77" s="29">
        <f t="shared" si="33"/>
        <v>820.5</v>
      </c>
      <c r="K77" s="29">
        <f t="shared" si="33"/>
        <v>877.1</v>
      </c>
      <c r="L77" s="28">
        <f t="shared" si="33"/>
        <v>1781</v>
      </c>
      <c r="M77" s="21">
        <f t="shared" si="33"/>
        <v>0.2</v>
      </c>
      <c r="N77" s="21">
        <f t="shared" si="33"/>
        <v>1.3</v>
      </c>
      <c r="O77" s="21">
        <f t="shared" si="33"/>
        <v>1.2</v>
      </c>
      <c r="P77" s="17">
        <f t="shared" si="33"/>
        <v>2.7</v>
      </c>
      <c r="Q77" s="21">
        <f t="shared" si="33"/>
        <v>0.4</v>
      </c>
    </row>
    <row r="78" spans="1:17" ht="12.75" customHeight="1">
      <c r="A78" s="12"/>
      <c r="B78" s="19" t="s">
        <v>146</v>
      </c>
      <c r="C78" s="16">
        <v>278</v>
      </c>
      <c r="D78" s="16">
        <v>95</v>
      </c>
      <c r="E78" s="16">
        <v>1408</v>
      </c>
      <c r="F78" s="17">
        <v>1781</v>
      </c>
      <c r="G78" s="16">
        <v>239</v>
      </c>
      <c r="H78" s="16">
        <v>0</v>
      </c>
      <c r="I78" s="27">
        <v>83.4</v>
      </c>
      <c r="J78" s="27">
        <v>820.5</v>
      </c>
      <c r="K78" s="27">
        <v>877.1</v>
      </c>
      <c r="L78" s="28">
        <v>1781</v>
      </c>
      <c r="M78" s="16">
        <v>0.2</v>
      </c>
      <c r="N78" s="16">
        <v>1.3</v>
      </c>
      <c r="O78" s="16">
        <v>1.2</v>
      </c>
      <c r="P78" s="17">
        <v>2.7</v>
      </c>
      <c r="Q78" s="16">
        <v>0.4</v>
      </c>
    </row>
    <row r="79" spans="1:17" ht="12.75" customHeight="1">
      <c r="A79" s="12"/>
      <c r="B79" s="20" t="s">
        <v>66</v>
      </c>
      <c r="C79" s="21">
        <f aca="true" t="shared" si="34" ref="C79:Q79">SUBTOTAL(109,C80)</f>
        <v>650</v>
      </c>
      <c r="D79" s="21">
        <f t="shared" si="34"/>
        <v>1200</v>
      </c>
      <c r="E79" s="21">
        <f t="shared" si="34"/>
        <v>1131</v>
      </c>
      <c r="F79" s="17">
        <f t="shared" si="34"/>
        <v>2981</v>
      </c>
      <c r="G79" s="21">
        <f t="shared" si="34"/>
        <v>609</v>
      </c>
      <c r="H79" s="21">
        <f t="shared" si="34"/>
        <v>306</v>
      </c>
      <c r="I79" s="29">
        <f t="shared" si="34"/>
        <v>195</v>
      </c>
      <c r="J79" s="29">
        <f t="shared" si="34"/>
        <v>1699.4</v>
      </c>
      <c r="K79" s="29">
        <f t="shared" si="34"/>
        <v>1086.6</v>
      </c>
      <c r="L79" s="28">
        <f t="shared" si="34"/>
        <v>2981</v>
      </c>
      <c r="M79" s="21">
        <f t="shared" si="34"/>
        <v>0.4</v>
      </c>
      <c r="N79" s="21">
        <f t="shared" si="34"/>
        <v>2.7</v>
      </c>
      <c r="O79" s="21">
        <f t="shared" si="34"/>
        <v>1.5</v>
      </c>
      <c r="P79" s="17">
        <f t="shared" si="34"/>
        <v>4.6</v>
      </c>
      <c r="Q79" s="21">
        <f t="shared" si="34"/>
        <v>1</v>
      </c>
    </row>
    <row r="80" spans="1:17" ht="12.75" customHeight="1">
      <c r="A80" s="12"/>
      <c r="B80" s="19" t="s">
        <v>146</v>
      </c>
      <c r="C80" s="16">
        <v>650</v>
      </c>
      <c r="D80" s="16">
        <v>1200</v>
      </c>
      <c r="E80" s="16">
        <v>1131</v>
      </c>
      <c r="F80" s="17">
        <v>2981</v>
      </c>
      <c r="G80" s="16">
        <v>609</v>
      </c>
      <c r="H80" s="16">
        <v>306</v>
      </c>
      <c r="I80" s="27">
        <v>195</v>
      </c>
      <c r="J80" s="27">
        <v>1699.4</v>
      </c>
      <c r="K80" s="27">
        <v>1086.6</v>
      </c>
      <c r="L80" s="28">
        <v>2981</v>
      </c>
      <c r="M80" s="16">
        <v>0.4</v>
      </c>
      <c r="N80" s="16">
        <v>2.7</v>
      </c>
      <c r="O80" s="16">
        <v>1.5</v>
      </c>
      <c r="P80" s="17">
        <v>4.6</v>
      </c>
      <c r="Q80" s="16">
        <v>1</v>
      </c>
    </row>
    <row r="81" spans="1:17" ht="12.75" customHeight="1">
      <c r="A81" s="12"/>
      <c r="B81" s="20" t="s">
        <v>67</v>
      </c>
      <c r="C81" s="21">
        <f aca="true" t="shared" si="35" ref="C81:Q81">SUBTOTAL(109,C82)</f>
        <v>1354</v>
      </c>
      <c r="D81" s="21">
        <f t="shared" si="35"/>
        <v>3504</v>
      </c>
      <c r="E81" s="21">
        <f t="shared" si="35"/>
        <v>2291</v>
      </c>
      <c r="F81" s="17">
        <f t="shared" si="35"/>
        <v>7149</v>
      </c>
      <c r="G81" s="21">
        <f t="shared" si="35"/>
        <v>4468</v>
      </c>
      <c r="H81" s="21">
        <f t="shared" si="35"/>
        <v>446</v>
      </c>
      <c r="I81" s="29">
        <f t="shared" si="35"/>
        <v>406.2</v>
      </c>
      <c r="J81" s="29">
        <f t="shared" si="35"/>
        <v>4176.84</v>
      </c>
      <c r="K81" s="29">
        <f t="shared" si="35"/>
        <v>2565.96</v>
      </c>
      <c r="L81" s="28">
        <f t="shared" si="35"/>
        <v>7149</v>
      </c>
      <c r="M81" s="21">
        <f t="shared" si="35"/>
        <v>0.7</v>
      </c>
      <c r="N81" s="21">
        <f t="shared" si="35"/>
        <v>6.4</v>
      </c>
      <c r="O81" s="21">
        <f t="shared" si="35"/>
        <v>3.4</v>
      </c>
      <c r="P81" s="17">
        <f t="shared" si="35"/>
        <v>10.5</v>
      </c>
      <c r="Q81" s="21">
        <f t="shared" si="35"/>
        <v>6.9</v>
      </c>
    </row>
    <row r="82" spans="1:17" ht="12.75" customHeight="1">
      <c r="A82" s="12"/>
      <c r="B82" s="19" t="s">
        <v>146</v>
      </c>
      <c r="C82" s="16">
        <v>1354</v>
      </c>
      <c r="D82" s="16">
        <v>3504</v>
      </c>
      <c r="E82" s="16">
        <v>2291</v>
      </c>
      <c r="F82" s="17">
        <v>7149</v>
      </c>
      <c r="G82" s="16">
        <v>4468</v>
      </c>
      <c r="H82" s="16">
        <v>446</v>
      </c>
      <c r="I82" s="27">
        <v>406.2</v>
      </c>
      <c r="J82" s="27">
        <v>4176.84</v>
      </c>
      <c r="K82" s="27">
        <v>2565.96</v>
      </c>
      <c r="L82" s="28">
        <v>7149</v>
      </c>
      <c r="M82" s="16">
        <v>0.7</v>
      </c>
      <c r="N82" s="16">
        <v>6.4</v>
      </c>
      <c r="O82" s="16">
        <v>3.4</v>
      </c>
      <c r="P82" s="17">
        <v>10.5</v>
      </c>
      <c r="Q82" s="16">
        <v>6.9</v>
      </c>
    </row>
    <row r="83" spans="1:17" ht="12.75" customHeight="1">
      <c r="A83" s="68" t="s">
        <v>68</v>
      </c>
      <c r="B83" s="69"/>
      <c r="C83" s="10">
        <f aca="true" t="shared" si="36" ref="C83:Q83">SUM(C55,C57,C59,C61,C63,C65,C67,C69,C71,C73,C75,C77,C79,C81)</f>
        <v>10430</v>
      </c>
      <c r="D83" s="10">
        <f t="shared" si="36"/>
        <v>18320</v>
      </c>
      <c r="E83" s="10">
        <f t="shared" si="36"/>
        <v>22805</v>
      </c>
      <c r="F83" s="9">
        <f t="shared" si="36"/>
        <v>51555</v>
      </c>
      <c r="G83" s="10">
        <f t="shared" si="36"/>
        <v>18383</v>
      </c>
      <c r="H83" s="10">
        <f t="shared" si="36"/>
        <v>3680</v>
      </c>
      <c r="I83" s="30">
        <f t="shared" si="36"/>
        <v>3128.9999999999995</v>
      </c>
      <c r="J83" s="30">
        <f t="shared" si="36"/>
        <v>28514.2</v>
      </c>
      <c r="K83" s="30">
        <f t="shared" si="36"/>
        <v>19911.799999999996</v>
      </c>
      <c r="L83" s="31">
        <f t="shared" si="36"/>
        <v>51555</v>
      </c>
      <c r="M83" s="10">
        <f t="shared" si="36"/>
        <v>5.9</v>
      </c>
      <c r="N83" s="10">
        <f t="shared" si="36"/>
        <v>44.89999999999999</v>
      </c>
      <c r="O83" s="10">
        <f t="shared" si="36"/>
        <v>27.2</v>
      </c>
      <c r="P83" s="9">
        <f t="shared" si="36"/>
        <v>78</v>
      </c>
      <c r="Q83" s="10">
        <f t="shared" si="36"/>
        <v>29</v>
      </c>
    </row>
    <row r="84" spans="1:17" ht="12.75" customHeight="1">
      <c r="A84" s="12" t="s">
        <v>69</v>
      </c>
      <c r="B84" s="18"/>
      <c r="C84" s="13"/>
      <c r="D84" s="13"/>
      <c r="E84" s="13"/>
      <c r="F84" s="14"/>
      <c r="G84" s="13"/>
      <c r="H84" s="13"/>
      <c r="I84" s="13"/>
      <c r="J84" s="13"/>
      <c r="K84" s="13"/>
      <c r="L84" s="14"/>
      <c r="M84" s="13"/>
      <c r="N84" s="13"/>
      <c r="O84" s="13"/>
      <c r="P84" s="14"/>
      <c r="Q84" s="15"/>
    </row>
    <row r="85" spans="1:17" ht="12.75" customHeight="1">
      <c r="A85" s="12"/>
      <c r="B85" s="20" t="s">
        <v>70</v>
      </c>
      <c r="C85" s="21">
        <f aca="true" t="shared" si="37" ref="C85:Q85">SUBTOTAL(109,C86)</f>
        <v>791</v>
      </c>
      <c r="D85" s="21">
        <f t="shared" si="37"/>
        <v>1070</v>
      </c>
      <c r="E85" s="21">
        <f t="shared" si="37"/>
        <v>999</v>
      </c>
      <c r="F85" s="17">
        <f t="shared" si="37"/>
        <v>2860</v>
      </c>
      <c r="G85" s="21">
        <f t="shared" si="37"/>
        <v>1795</v>
      </c>
      <c r="H85" s="21">
        <f t="shared" si="37"/>
        <v>180</v>
      </c>
      <c r="I85" s="29">
        <f t="shared" si="37"/>
        <v>237.3</v>
      </c>
      <c r="J85" s="29">
        <f t="shared" si="37"/>
        <v>1659.5</v>
      </c>
      <c r="K85" s="29">
        <f t="shared" si="37"/>
        <v>963.2</v>
      </c>
      <c r="L85" s="28">
        <f t="shared" si="37"/>
        <v>2860</v>
      </c>
      <c r="M85" s="21">
        <f t="shared" si="37"/>
        <v>0.4</v>
      </c>
      <c r="N85" s="21">
        <f t="shared" si="37"/>
        <v>2.6</v>
      </c>
      <c r="O85" s="21">
        <f t="shared" si="37"/>
        <v>1.3</v>
      </c>
      <c r="P85" s="17">
        <f t="shared" si="37"/>
        <v>4.3</v>
      </c>
      <c r="Q85" s="21">
        <f t="shared" si="37"/>
        <v>2.8</v>
      </c>
    </row>
    <row r="86" spans="1:17" ht="12.75" customHeight="1">
      <c r="A86" s="12"/>
      <c r="B86" s="19" t="s">
        <v>146</v>
      </c>
      <c r="C86" s="16">
        <v>791</v>
      </c>
      <c r="D86" s="16">
        <v>1070</v>
      </c>
      <c r="E86" s="16">
        <v>999</v>
      </c>
      <c r="F86" s="17">
        <v>2860</v>
      </c>
      <c r="G86" s="16">
        <v>1795</v>
      </c>
      <c r="H86" s="16">
        <v>180</v>
      </c>
      <c r="I86" s="27">
        <v>237.3</v>
      </c>
      <c r="J86" s="27">
        <v>1659.5</v>
      </c>
      <c r="K86" s="27">
        <v>963.2</v>
      </c>
      <c r="L86" s="28">
        <v>2860</v>
      </c>
      <c r="M86" s="16">
        <v>0.4</v>
      </c>
      <c r="N86" s="16">
        <v>2.6</v>
      </c>
      <c r="O86" s="16">
        <v>1.3</v>
      </c>
      <c r="P86" s="17">
        <v>4.3</v>
      </c>
      <c r="Q86" s="16">
        <v>2.8</v>
      </c>
    </row>
    <row r="87" spans="1:17" ht="12.75" customHeight="1">
      <c r="A87" s="12"/>
      <c r="B87" s="20" t="s">
        <v>71</v>
      </c>
      <c r="C87" s="21">
        <f aca="true" t="shared" si="38" ref="C87:Q87">SUBTOTAL(109,C88)</f>
        <v>536</v>
      </c>
      <c r="D87" s="21">
        <f t="shared" si="38"/>
        <v>239</v>
      </c>
      <c r="E87" s="21">
        <f t="shared" si="38"/>
        <v>1654</v>
      </c>
      <c r="F87" s="17">
        <f t="shared" si="38"/>
        <v>2429</v>
      </c>
      <c r="G87" s="21">
        <f t="shared" si="38"/>
        <v>778</v>
      </c>
      <c r="H87" s="21">
        <f t="shared" si="38"/>
        <v>0</v>
      </c>
      <c r="I87" s="29">
        <f t="shared" si="38"/>
        <v>160.8</v>
      </c>
      <c r="J87" s="29">
        <f t="shared" si="38"/>
        <v>1194.54</v>
      </c>
      <c r="K87" s="29">
        <f t="shared" si="38"/>
        <v>1073.66</v>
      </c>
      <c r="L87" s="28">
        <f t="shared" si="38"/>
        <v>2429</v>
      </c>
      <c r="M87" s="21">
        <f t="shared" si="38"/>
        <v>0.3</v>
      </c>
      <c r="N87" s="21">
        <f t="shared" si="38"/>
        <v>1.8</v>
      </c>
      <c r="O87" s="21">
        <f t="shared" si="38"/>
        <v>1.4</v>
      </c>
      <c r="P87" s="17">
        <f t="shared" si="38"/>
        <v>3.5</v>
      </c>
      <c r="Q87" s="21">
        <f t="shared" si="38"/>
        <v>1.2</v>
      </c>
    </row>
    <row r="88" spans="1:17" ht="12.75" customHeight="1">
      <c r="A88" s="12"/>
      <c r="B88" s="19" t="s">
        <v>146</v>
      </c>
      <c r="C88" s="16">
        <v>536</v>
      </c>
      <c r="D88" s="16">
        <v>239</v>
      </c>
      <c r="E88" s="16">
        <v>1654</v>
      </c>
      <c r="F88" s="17">
        <v>2429</v>
      </c>
      <c r="G88" s="16">
        <v>778</v>
      </c>
      <c r="H88" s="16">
        <v>0</v>
      </c>
      <c r="I88" s="27">
        <v>160.8</v>
      </c>
      <c r="J88" s="27">
        <v>1194.54</v>
      </c>
      <c r="K88" s="27">
        <v>1073.66</v>
      </c>
      <c r="L88" s="28">
        <v>2429</v>
      </c>
      <c r="M88" s="16">
        <v>0.3</v>
      </c>
      <c r="N88" s="16">
        <v>1.8</v>
      </c>
      <c r="O88" s="16">
        <v>1.4</v>
      </c>
      <c r="P88" s="17">
        <v>3.5</v>
      </c>
      <c r="Q88" s="16">
        <v>1.2</v>
      </c>
    </row>
    <row r="89" spans="1:17" ht="12.75" customHeight="1">
      <c r="A89" s="12"/>
      <c r="B89" s="20" t="s">
        <v>72</v>
      </c>
      <c r="C89" s="21">
        <f aca="true" t="shared" si="39" ref="C89:Q89">SUBTOTAL(109,C90)</f>
        <v>242</v>
      </c>
      <c r="D89" s="21">
        <f t="shared" si="39"/>
        <v>268</v>
      </c>
      <c r="E89" s="21">
        <f t="shared" si="39"/>
        <v>3304</v>
      </c>
      <c r="F89" s="17">
        <f t="shared" si="39"/>
        <v>3814</v>
      </c>
      <c r="G89" s="21">
        <f t="shared" si="39"/>
        <v>0</v>
      </c>
      <c r="H89" s="21">
        <f t="shared" si="39"/>
        <v>0</v>
      </c>
      <c r="I89" s="29">
        <f t="shared" si="39"/>
        <v>72.6</v>
      </c>
      <c r="J89" s="29">
        <f t="shared" si="39"/>
        <v>1667.88</v>
      </c>
      <c r="K89" s="29">
        <f t="shared" si="39"/>
        <v>2073.52</v>
      </c>
      <c r="L89" s="28">
        <f t="shared" si="39"/>
        <v>3814</v>
      </c>
      <c r="M89" s="21">
        <f t="shared" si="39"/>
        <v>0.1</v>
      </c>
      <c r="N89" s="21">
        <f t="shared" si="39"/>
        <v>2.6</v>
      </c>
      <c r="O89" s="21">
        <f t="shared" si="39"/>
        <v>2.8</v>
      </c>
      <c r="P89" s="17">
        <f t="shared" si="39"/>
        <v>5.5</v>
      </c>
      <c r="Q89" s="21">
        <f t="shared" si="39"/>
        <v>0</v>
      </c>
    </row>
    <row r="90" spans="1:17" ht="12.75" customHeight="1">
      <c r="A90" s="12"/>
      <c r="B90" s="19" t="s">
        <v>146</v>
      </c>
      <c r="C90" s="16">
        <v>242</v>
      </c>
      <c r="D90" s="16">
        <v>268</v>
      </c>
      <c r="E90" s="16">
        <v>3304</v>
      </c>
      <c r="F90" s="17">
        <v>3814</v>
      </c>
      <c r="G90" s="16">
        <v>0</v>
      </c>
      <c r="H90" s="16">
        <v>0</v>
      </c>
      <c r="I90" s="27">
        <v>72.6</v>
      </c>
      <c r="J90" s="27">
        <v>1667.88</v>
      </c>
      <c r="K90" s="27">
        <v>2073.52</v>
      </c>
      <c r="L90" s="28">
        <v>3814</v>
      </c>
      <c r="M90" s="16">
        <v>0.1</v>
      </c>
      <c r="N90" s="16">
        <v>2.6</v>
      </c>
      <c r="O90" s="16">
        <v>2.8</v>
      </c>
      <c r="P90" s="17">
        <v>5.5</v>
      </c>
      <c r="Q90" s="16">
        <v>0</v>
      </c>
    </row>
    <row r="91" spans="1:17" ht="12.75" customHeight="1">
      <c r="A91" s="12"/>
      <c r="B91" s="20" t="s">
        <v>73</v>
      </c>
      <c r="C91" s="21">
        <f aca="true" t="shared" si="40" ref="C91:Q91">SUBTOTAL(109,C92)</f>
        <v>1253</v>
      </c>
      <c r="D91" s="21">
        <f t="shared" si="40"/>
        <v>2565</v>
      </c>
      <c r="E91" s="21">
        <f t="shared" si="40"/>
        <v>2318</v>
      </c>
      <c r="F91" s="17">
        <f t="shared" si="40"/>
        <v>6136</v>
      </c>
      <c r="G91" s="21">
        <f t="shared" si="40"/>
        <v>1692</v>
      </c>
      <c r="H91" s="21">
        <f t="shared" si="40"/>
        <v>1304</v>
      </c>
      <c r="I91" s="29">
        <f t="shared" si="40"/>
        <v>375.9</v>
      </c>
      <c r="J91" s="29">
        <f t="shared" si="40"/>
        <v>3497.2</v>
      </c>
      <c r="K91" s="29">
        <f t="shared" si="40"/>
        <v>2262.9</v>
      </c>
      <c r="L91" s="28">
        <f t="shared" si="40"/>
        <v>6136</v>
      </c>
      <c r="M91" s="21">
        <f t="shared" si="40"/>
        <v>0.7</v>
      </c>
      <c r="N91" s="21">
        <f t="shared" si="40"/>
        <v>5.4</v>
      </c>
      <c r="O91" s="21">
        <f t="shared" si="40"/>
        <v>3</v>
      </c>
      <c r="P91" s="17">
        <f t="shared" si="40"/>
        <v>9.100000000000001</v>
      </c>
      <c r="Q91" s="21">
        <f t="shared" si="40"/>
        <v>2.6</v>
      </c>
    </row>
    <row r="92" spans="1:17" ht="12.75" customHeight="1">
      <c r="A92" s="12"/>
      <c r="B92" s="19" t="s">
        <v>146</v>
      </c>
      <c r="C92" s="16">
        <v>1253</v>
      </c>
      <c r="D92" s="16">
        <v>2565</v>
      </c>
      <c r="E92" s="16">
        <v>2318</v>
      </c>
      <c r="F92" s="17">
        <v>6136</v>
      </c>
      <c r="G92" s="16">
        <v>1692</v>
      </c>
      <c r="H92" s="16">
        <v>1304</v>
      </c>
      <c r="I92" s="27">
        <v>375.9</v>
      </c>
      <c r="J92" s="27">
        <v>3497.2</v>
      </c>
      <c r="K92" s="27">
        <v>2262.9</v>
      </c>
      <c r="L92" s="28">
        <v>6136</v>
      </c>
      <c r="M92" s="16">
        <v>0.7</v>
      </c>
      <c r="N92" s="16">
        <v>5.4</v>
      </c>
      <c r="O92" s="16">
        <v>3</v>
      </c>
      <c r="P92" s="17">
        <v>9.100000000000001</v>
      </c>
      <c r="Q92" s="16">
        <v>2.6</v>
      </c>
    </row>
    <row r="93" spans="1:17" ht="12.75" customHeight="1">
      <c r="A93" s="12"/>
      <c r="B93" s="20" t="s">
        <v>74</v>
      </c>
      <c r="C93" s="21">
        <f aca="true" t="shared" si="41" ref="C93:Q93">SUBTOTAL(109,C94)</f>
        <v>2646</v>
      </c>
      <c r="D93" s="21">
        <f t="shared" si="41"/>
        <v>5420</v>
      </c>
      <c r="E93" s="21">
        <f t="shared" si="41"/>
        <v>2760</v>
      </c>
      <c r="F93" s="17">
        <f t="shared" si="41"/>
        <v>10826</v>
      </c>
      <c r="G93" s="21">
        <f t="shared" si="41"/>
        <v>5237</v>
      </c>
      <c r="H93" s="21">
        <f t="shared" si="41"/>
        <v>4443</v>
      </c>
      <c r="I93" s="29">
        <f t="shared" si="41"/>
        <v>793.8</v>
      </c>
      <c r="J93" s="29">
        <f t="shared" si="41"/>
        <v>6533.4</v>
      </c>
      <c r="K93" s="29">
        <f t="shared" si="41"/>
        <v>3498.8</v>
      </c>
      <c r="L93" s="28">
        <f t="shared" si="41"/>
        <v>10826</v>
      </c>
      <c r="M93" s="21">
        <f t="shared" si="41"/>
        <v>1.4</v>
      </c>
      <c r="N93" s="21">
        <f t="shared" si="41"/>
        <v>10.1</v>
      </c>
      <c r="O93" s="21">
        <f t="shared" si="41"/>
        <v>4.7</v>
      </c>
      <c r="P93" s="17">
        <f t="shared" si="41"/>
        <v>16.2</v>
      </c>
      <c r="Q93" s="21">
        <f t="shared" si="41"/>
        <v>8.1</v>
      </c>
    </row>
    <row r="94" spans="1:17" ht="12.75" customHeight="1">
      <c r="A94" s="12"/>
      <c r="B94" s="19" t="s">
        <v>146</v>
      </c>
      <c r="C94" s="16">
        <v>2646</v>
      </c>
      <c r="D94" s="16">
        <v>5420</v>
      </c>
      <c r="E94" s="16">
        <v>2760</v>
      </c>
      <c r="F94" s="17">
        <v>10826</v>
      </c>
      <c r="G94" s="16">
        <v>5237</v>
      </c>
      <c r="H94" s="16">
        <v>4443</v>
      </c>
      <c r="I94" s="27">
        <v>793.8</v>
      </c>
      <c r="J94" s="27">
        <v>6533.4</v>
      </c>
      <c r="K94" s="27">
        <v>3498.8</v>
      </c>
      <c r="L94" s="28">
        <v>10826</v>
      </c>
      <c r="M94" s="16">
        <v>1.4</v>
      </c>
      <c r="N94" s="16">
        <v>10.1</v>
      </c>
      <c r="O94" s="16">
        <v>4.7</v>
      </c>
      <c r="P94" s="17">
        <v>16.2</v>
      </c>
      <c r="Q94" s="16">
        <v>8.1</v>
      </c>
    </row>
    <row r="95" spans="1:17" ht="12.75" customHeight="1">
      <c r="A95" s="12"/>
      <c r="B95" s="20" t="s">
        <v>77</v>
      </c>
      <c r="C95" s="21">
        <f aca="true" t="shared" si="42" ref="C95:Q95">SUBTOTAL(109,C96)</f>
        <v>542</v>
      </c>
      <c r="D95" s="21">
        <f t="shared" si="42"/>
        <v>797</v>
      </c>
      <c r="E95" s="21">
        <f t="shared" si="42"/>
        <v>2825</v>
      </c>
      <c r="F95" s="17">
        <f t="shared" si="42"/>
        <v>4164</v>
      </c>
      <c r="G95" s="21">
        <f t="shared" si="42"/>
        <v>914</v>
      </c>
      <c r="H95" s="21">
        <f t="shared" si="42"/>
        <v>0</v>
      </c>
      <c r="I95" s="29">
        <f t="shared" si="42"/>
        <v>162.6</v>
      </c>
      <c r="J95" s="29">
        <f t="shared" si="42"/>
        <v>2035.42</v>
      </c>
      <c r="K95" s="29">
        <f t="shared" si="42"/>
        <v>1965.98</v>
      </c>
      <c r="L95" s="28">
        <f t="shared" si="42"/>
        <v>4164</v>
      </c>
      <c r="M95" s="21">
        <f t="shared" si="42"/>
        <v>0.3</v>
      </c>
      <c r="N95" s="21">
        <f t="shared" si="42"/>
        <v>3.1</v>
      </c>
      <c r="O95" s="21">
        <f t="shared" si="42"/>
        <v>2.6</v>
      </c>
      <c r="P95" s="17">
        <f t="shared" si="42"/>
        <v>6</v>
      </c>
      <c r="Q95" s="21">
        <f t="shared" si="42"/>
        <v>1.4</v>
      </c>
    </row>
    <row r="96" spans="1:17" ht="12.75" customHeight="1">
      <c r="A96" s="12"/>
      <c r="B96" s="19" t="s">
        <v>146</v>
      </c>
      <c r="C96" s="16">
        <v>542</v>
      </c>
      <c r="D96" s="16">
        <v>797</v>
      </c>
      <c r="E96" s="16">
        <v>2825</v>
      </c>
      <c r="F96" s="17">
        <v>4164</v>
      </c>
      <c r="G96" s="16">
        <v>914</v>
      </c>
      <c r="H96" s="16">
        <v>0</v>
      </c>
      <c r="I96" s="27">
        <v>162.6</v>
      </c>
      <c r="J96" s="27">
        <v>2035.42</v>
      </c>
      <c r="K96" s="27">
        <v>1965.98</v>
      </c>
      <c r="L96" s="28">
        <v>4164</v>
      </c>
      <c r="M96" s="16">
        <v>0.3</v>
      </c>
      <c r="N96" s="16">
        <v>3.1</v>
      </c>
      <c r="O96" s="16">
        <v>2.6</v>
      </c>
      <c r="P96" s="17">
        <v>6</v>
      </c>
      <c r="Q96" s="16">
        <v>1.4</v>
      </c>
    </row>
    <row r="97" spans="1:17" ht="12.75" customHeight="1">
      <c r="A97" s="12"/>
      <c r="B97" s="20" t="s">
        <v>79</v>
      </c>
      <c r="C97" s="21">
        <f aca="true" t="shared" si="43" ref="C97:Q97">SUBTOTAL(109,C98)</f>
        <v>1759</v>
      </c>
      <c r="D97" s="21">
        <f t="shared" si="43"/>
        <v>3753</v>
      </c>
      <c r="E97" s="21">
        <f t="shared" si="43"/>
        <v>2654</v>
      </c>
      <c r="F97" s="17">
        <f t="shared" si="43"/>
        <v>8166</v>
      </c>
      <c r="G97" s="21">
        <f t="shared" si="43"/>
        <v>4891</v>
      </c>
      <c r="H97" s="21">
        <f t="shared" si="43"/>
        <v>891</v>
      </c>
      <c r="I97" s="29">
        <f t="shared" si="43"/>
        <v>527.7</v>
      </c>
      <c r="J97" s="29">
        <f t="shared" si="43"/>
        <v>4769.88</v>
      </c>
      <c r="K97" s="29">
        <f t="shared" si="43"/>
        <v>2868.42</v>
      </c>
      <c r="L97" s="28">
        <f t="shared" si="43"/>
        <v>8166</v>
      </c>
      <c r="M97" s="21">
        <f t="shared" si="43"/>
        <v>1</v>
      </c>
      <c r="N97" s="21">
        <f t="shared" si="43"/>
        <v>7.3</v>
      </c>
      <c r="O97" s="21">
        <f t="shared" si="43"/>
        <v>3.8</v>
      </c>
      <c r="P97" s="17">
        <f t="shared" si="43"/>
        <v>12.100000000000001</v>
      </c>
      <c r="Q97" s="21">
        <f t="shared" si="43"/>
        <v>7.5</v>
      </c>
    </row>
    <row r="98" spans="1:17" ht="12.75" customHeight="1">
      <c r="A98" s="12"/>
      <c r="B98" s="19" t="s">
        <v>146</v>
      </c>
      <c r="C98" s="16">
        <v>1759</v>
      </c>
      <c r="D98" s="16">
        <v>3753</v>
      </c>
      <c r="E98" s="16">
        <v>2654</v>
      </c>
      <c r="F98" s="17">
        <v>8166</v>
      </c>
      <c r="G98" s="16">
        <v>4891</v>
      </c>
      <c r="H98" s="16">
        <v>891</v>
      </c>
      <c r="I98" s="27">
        <v>527.7</v>
      </c>
      <c r="J98" s="27">
        <v>4769.88</v>
      </c>
      <c r="K98" s="27">
        <v>2868.42</v>
      </c>
      <c r="L98" s="28">
        <v>8166</v>
      </c>
      <c r="M98" s="16">
        <v>1</v>
      </c>
      <c r="N98" s="16">
        <v>7.3</v>
      </c>
      <c r="O98" s="16">
        <v>3.8</v>
      </c>
      <c r="P98" s="17">
        <v>12.100000000000001</v>
      </c>
      <c r="Q98" s="16">
        <v>7.5</v>
      </c>
    </row>
    <row r="99" spans="1:17" ht="12.75" customHeight="1">
      <c r="A99" s="12"/>
      <c r="B99" s="20" t="s">
        <v>80</v>
      </c>
      <c r="C99" s="21">
        <f aca="true" t="shared" si="44" ref="C99:Q99">SUBTOTAL(109,C100)</f>
        <v>3125</v>
      </c>
      <c r="D99" s="21">
        <f t="shared" si="44"/>
        <v>6968</v>
      </c>
      <c r="E99" s="21">
        <f t="shared" si="44"/>
        <v>4626</v>
      </c>
      <c r="F99" s="17">
        <f t="shared" si="44"/>
        <v>14719</v>
      </c>
      <c r="G99" s="21">
        <f t="shared" si="44"/>
        <v>7117</v>
      </c>
      <c r="H99" s="21">
        <f t="shared" si="44"/>
        <v>1457</v>
      </c>
      <c r="I99" s="29">
        <f t="shared" si="44"/>
        <v>937.5</v>
      </c>
      <c r="J99" s="29">
        <f t="shared" si="44"/>
        <v>8636.78</v>
      </c>
      <c r="K99" s="29">
        <f t="shared" si="44"/>
        <v>5144.72</v>
      </c>
      <c r="L99" s="28">
        <f t="shared" si="44"/>
        <v>14719</v>
      </c>
      <c r="M99" s="21">
        <f t="shared" si="44"/>
        <v>1.7</v>
      </c>
      <c r="N99" s="21">
        <f t="shared" si="44"/>
        <v>13.3</v>
      </c>
      <c r="O99" s="21">
        <f t="shared" si="44"/>
        <v>6.9</v>
      </c>
      <c r="P99" s="17">
        <f t="shared" si="44"/>
        <v>21.9</v>
      </c>
      <c r="Q99" s="21">
        <f t="shared" si="44"/>
        <v>10.9</v>
      </c>
    </row>
    <row r="100" spans="1:17" ht="12.75" customHeight="1">
      <c r="A100" s="12"/>
      <c r="B100" s="19" t="s">
        <v>146</v>
      </c>
      <c r="C100" s="16">
        <v>3125</v>
      </c>
      <c r="D100" s="16">
        <v>6968</v>
      </c>
      <c r="E100" s="16">
        <v>4626</v>
      </c>
      <c r="F100" s="17">
        <v>14719</v>
      </c>
      <c r="G100" s="16">
        <v>7117</v>
      </c>
      <c r="H100" s="16">
        <v>1457</v>
      </c>
      <c r="I100" s="27">
        <v>937.5</v>
      </c>
      <c r="J100" s="27">
        <v>8636.78</v>
      </c>
      <c r="K100" s="27">
        <v>5144.72</v>
      </c>
      <c r="L100" s="28">
        <v>14719</v>
      </c>
      <c r="M100" s="16">
        <v>1.7</v>
      </c>
      <c r="N100" s="16">
        <v>13.3</v>
      </c>
      <c r="O100" s="16">
        <v>6.9</v>
      </c>
      <c r="P100" s="17">
        <v>21.9</v>
      </c>
      <c r="Q100" s="16">
        <v>10.9</v>
      </c>
    </row>
    <row r="101" spans="1:17" ht="12.75" customHeight="1">
      <c r="A101" s="68" t="s">
        <v>81</v>
      </c>
      <c r="B101" s="69"/>
      <c r="C101" s="10">
        <f aca="true" t="shared" si="45" ref="C101:Q101">SUM(C85,C87,C89,C91,C93,C95,C97,C99)</f>
        <v>10894</v>
      </c>
      <c r="D101" s="10">
        <f t="shared" si="45"/>
        <v>21080</v>
      </c>
      <c r="E101" s="10">
        <f t="shared" si="45"/>
        <v>21140</v>
      </c>
      <c r="F101" s="9">
        <f t="shared" si="45"/>
        <v>53114</v>
      </c>
      <c r="G101" s="10">
        <f t="shared" si="45"/>
        <v>22424</v>
      </c>
      <c r="H101" s="10">
        <f t="shared" si="45"/>
        <v>8275</v>
      </c>
      <c r="I101" s="30">
        <f t="shared" si="45"/>
        <v>3268.2</v>
      </c>
      <c r="J101" s="30">
        <f t="shared" si="45"/>
        <v>29994.600000000006</v>
      </c>
      <c r="K101" s="30">
        <f t="shared" si="45"/>
        <v>19851.2</v>
      </c>
      <c r="L101" s="31">
        <f t="shared" si="45"/>
        <v>53114</v>
      </c>
      <c r="M101" s="10">
        <f t="shared" si="45"/>
        <v>5.8999999999999995</v>
      </c>
      <c r="N101" s="10">
        <f t="shared" si="45"/>
        <v>46.2</v>
      </c>
      <c r="O101" s="10">
        <f t="shared" si="45"/>
        <v>26.5</v>
      </c>
      <c r="P101" s="9">
        <f t="shared" si="45"/>
        <v>78.6</v>
      </c>
      <c r="Q101" s="10">
        <f t="shared" si="45"/>
        <v>34.5</v>
      </c>
    </row>
    <row r="102" spans="1:17" ht="12.75" customHeight="1">
      <c r="A102" s="12" t="s">
        <v>86</v>
      </c>
      <c r="B102" s="18"/>
      <c r="C102" s="13"/>
      <c r="D102" s="13"/>
      <c r="E102" s="13"/>
      <c r="F102" s="14"/>
      <c r="G102" s="13"/>
      <c r="H102" s="13"/>
      <c r="I102" s="13"/>
      <c r="J102" s="13"/>
      <c r="K102" s="13"/>
      <c r="L102" s="14"/>
      <c r="M102" s="13"/>
      <c r="N102" s="13"/>
      <c r="O102" s="13"/>
      <c r="P102" s="14"/>
      <c r="Q102" s="15"/>
    </row>
    <row r="103" spans="1:17" ht="12.75" customHeight="1">
      <c r="A103" s="12"/>
      <c r="B103" s="20" t="s">
        <v>87</v>
      </c>
      <c r="C103" s="21">
        <f aca="true" t="shared" si="46" ref="C103:Q103">SUBTOTAL(109,C104)</f>
        <v>113</v>
      </c>
      <c r="D103" s="21">
        <f t="shared" si="46"/>
        <v>15</v>
      </c>
      <c r="E103" s="21">
        <f t="shared" si="46"/>
        <v>358</v>
      </c>
      <c r="F103" s="17">
        <f t="shared" si="46"/>
        <v>486</v>
      </c>
      <c r="G103" s="21">
        <f t="shared" si="46"/>
        <v>72</v>
      </c>
      <c r="H103" s="21">
        <f t="shared" si="46"/>
        <v>0</v>
      </c>
      <c r="I103" s="29">
        <f t="shared" si="46"/>
        <v>33.9</v>
      </c>
      <c r="J103" s="29">
        <f t="shared" si="46"/>
        <v>232.2</v>
      </c>
      <c r="K103" s="29">
        <f t="shared" si="46"/>
        <v>219.9</v>
      </c>
      <c r="L103" s="28">
        <f t="shared" si="46"/>
        <v>486</v>
      </c>
      <c r="M103" s="21">
        <f t="shared" si="46"/>
        <v>0.1</v>
      </c>
      <c r="N103" s="21">
        <f t="shared" si="46"/>
        <v>0.4</v>
      </c>
      <c r="O103" s="21">
        <f t="shared" si="46"/>
        <v>0.3</v>
      </c>
      <c r="P103" s="17">
        <f t="shared" si="46"/>
        <v>0.8</v>
      </c>
      <c r="Q103" s="21">
        <f t="shared" si="46"/>
        <v>0.1</v>
      </c>
    </row>
    <row r="104" spans="1:17" ht="12.75" customHeight="1">
      <c r="A104" s="12"/>
      <c r="B104" s="19" t="s">
        <v>146</v>
      </c>
      <c r="C104" s="16">
        <v>113</v>
      </c>
      <c r="D104" s="16">
        <v>15</v>
      </c>
      <c r="E104" s="16">
        <v>358</v>
      </c>
      <c r="F104" s="17">
        <v>486</v>
      </c>
      <c r="G104" s="16">
        <v>72</v>
      </c>
      <c r="H104" s="16">
        <v>0</v>
      </c>
      <c r="I104" s="27">
        <v>33.9</v>
      </c>
      <c r="J104" s="27">
        <v>232.2</v>
      </c>
      <c r="K104" s="27">
        <v>219.9</v>
      </c>
      <c r="L104" s="28">
        <v>486</v>
      </c>
      <c r="M104" s="16">
        <v>0.1</v>
      </c>
      <c r="N104" s="16">
        <v>0.4</v>
      </c>
      <c r="O104" s="16">
        <v>0.3</v>
      </c>
      <c r="P104" s="17">
        <v>0.8</v>
      </c>
      <c r="Q104" s="16">
        <v>0.1</v>
      </c>
    </row>
    <row r="105" spans="1:17" ht="12.75" customHeight="1">
      <c r="A105" s="12"/>
      <c r="B105" s="20" t="s">
        <v>91</v>
      </c>
      <c r="C105" s="21">
        <f aca="true" t="shared" si="47" ref="C105:Q105">SUBTOTAL(109,C106)</f>
        <v>284</v>
      </c>
      <c r="D105" s="21">
        <f t="shared" si="47"/>
        <v>59</v>
      </c>
      <c r="E105" s="21">
        <f t="shared" si="47"/>
        <v>972</v>
      </c>
      <c r="F105" s="17">
        <f t="shared" si="47"/>
        <v>1315</v>
      </c>
      <c r="G105" s="21">
        <f t="shared" si="47"/>
        <v>428</v>
      </c>
      <c r="H105" s="21">
        <f t="shared" si="47"/>
        <v>0</v>
      </c>
      <c r="I105" s="29">
        <f t="shared" si="47"/>
        <v>85.2</v>
      </c>
      <c r="J105" s="29">
        <f t="shared" si="47"/>
        <v>626.54</v>
      </c>
      <c r="K105" s="29">
        <f t="shared" si="47"/>
        <v>603.26</v>
      </c>
      <c r="L105" s="28">
        <f t="shared" si="47"/>
        <v>1315</v>
      </c>
      <c r="M105" s="21">
        <f t="shared" si="47"/>
        <v>0.2</v>
      </c>
      <c r="N105" s="21">
        <f t="shared" si="47"/>
        <v>1</v>
      </c>
      <c r="O105" s="21">
        <f t="shared" si="47"/>
        <v>0.8</v>
      </c>
      <c r="P105" s="17">
        <f t="shared" si="47"/>
        <v>2</v>
      </c>
      <c r="Q105" s="21">
        <f t="shared" si="47"/>
        <v>0.7</v>
      </c>
    </row>
    <row r="106" spans="1:17" ht="12.75" customHeight="1">
      <c r="A106" s="12"/>
      <c r="B106" s="19" t="s">
        <v>146</v>
      </c>
      <c r="C106" s="16">
        <v>284</v>
      </c>
      <c r="D106" s="16">
        <v>59</v>
      </c>
      <c r="E106" s="16">
        <v>972</v>
      </c>
      <c r="F106" s="17">
        <v>1315</v>
      </c>
      <c r="G106" s="16">
        <v>428</v>
      </c>
      <c r="H106" s="16">
        <v>0</v>
      </c>
      <c r="I106" s="27">
        <v>85.2</v>
      </c>
      <c r="J106" s="27">
        <v>626.54</v>
      </c>
      <c r="K106" s="27">
        <v>603.26</v>
      </c>
      <c r="L106" s="28">
        <v>1315</v>
      </c>
      <c r="M106" s="16">
        <v>0.2</v>
      </c>
      <c r="N106" s="16">
        <v>1</v>
      </c>
      <c r="O106" s="16">
        <v>0.8</v>
      </c>
      <c r="P106" s="17">
        <v>2</v>
      </c>
      <c r="Q106" s="16">
        <v>0.7</v>
      </c>
    </row>
    <row r="107" spans="1:17" ht="12.75" customHeight="1">
      <c r="A107" s="12"/>
      <c r="B107" s="20" t="s">
        <v>93</v>
      </c>
      <c r="C107" s="21">
        <f aca="true" t="shared" si="48" ref="C107:Q107">SUBTOTAL(109,C108)</f>
        <v>462</v>
      </c>
      <c r="D107" s="21">
        <f t="shared" si="48"/>
        <v>21</v>
      </c>
      <c r="E107" s="21">
        <f t="shared" si="48"/>
        <v>1804</v>
      </c>
      <c r="F107" s="17">
        <f t="shared" si="48"/>
        <v>2287</v>
      </c>
      <c r="G107" s="21">
        <f t="shared" si="48"/>
        <v>787</v>
      </c>
      <c r="H107" s="21">
        <f t="shared" si="48"/>
        <v>0</v>
      </c>
      <c r="I107" s="29">
        <f t="shared" si="48"/>
        <v>138.6</v>
      </c>
      <c r="J107" s="29">
        <f t="shared" si="48"/>
        <v>1058.86</v>
      </c>
      <c r="K107" s="29">
        <f t="shared" si="48"/>
        <v>1089.54</v>
      </c>
      <c r="L107" s="28">
        <f t="shared" si="48"/>
        <v>2287</v>
      </c>
      <c r="M107" s="21">
        <f t="shared" si="48"/>
        <v>0.3</v>
      </c>
      <c r="N107" s="21">
        <f t="shared" si="48"/>
        <v>1.7</v>
      </c>
      <c r="O107" s="21">
        <f t="shared" si="48"/>
        <v>1.5</v>
      </c>
      <c r="P107" s="17">
        <f t="shared" si="48"/>
        <v>3.5</v>
      </c>
      <c r="Q107" s="21">
        <f t="shared" si="48"/>
        <v>1.2</v>
      </c>
    </row>
    <row r="108" spans="1:17" ht="12.75" customHeight="1">
      <c r="A108" s="12"/>
      <c r="B108" s="19" t="s">
        <v>146</v>
      </c>
      <c r="C108" s="16">
        <v>462</v>
      </c>
      <c r="D108" s="16">
        <v>21</v>
      </c>
      <c r="E108" s="16">
        <v>1804</v>
      </c>
      <c r="F108" s="17">
        <v>2287</v>
      </c>
      <c r="G108" s="16">
        <v>787</v>
      </c>
      <c r="H108" s="16">
        <v>0</v>
      </c>
      <c r="I108" s="27">
        <v>138.6</v>
      </c>
      <c r="J108" s="27">
        <v>1058.86</v>
      </c>
      <c r="K108" s="27">
        <v>1089.54</v>
      </c>
      <c r="L108" s="28">
        <v>2287</v>
      </c>
      <c r="M108" s="16">
        <v>0.3</v>
      </c>
      <c r="N108" s="16">
        <v>1.7</v>
      </c>
      <c r="O108" s="16">
        <v>1.5</v>
      </c>
      <c r="P108" s="17">
        <v>3.5</v>
      </c>
      <c r="Q108" s="16">
        <v>1.2</v>
      </c>
    </row>
    <row r="109" spans="1:17" ht="12.75" customHeight="1">
      <c r="A109" s="12"/>
      <c r="B109" s="20" t="s">
        <v>95</v>
      </c>
      <c r="C109" s="21">
        <f aca="true" t="shared" si="49" ref="C109:Q109">SUBTOTAL(109,C110)</f>
        <v>586</v>
      </c>
      <c r="D109" s="21">
        <f t="shared" si="49"/>
        <v>2971</v>
      </c>
      <c r="E109" s="21">
        <f t="shared" si="49"/>
        <v>1808</v>
      </c>
      <c r="F109" s="17">
        <f t="shared" si="49"/>
        <v>5365</v>
      </c>
      <c r="G109" s="21">
        <f t="shared" si="49"/>
        <v>1316</v>
      </c>
      <c r="H109" s="21">
        <f t="shared" si="49"/>
        <v>0</v>
      </c>
      <c r="I109" s="29">
        <f t="shared" si="49"/>
        <v>175.8</v>
      </c>
      <c r="J109" s="29">
        <f t="shared" si="49"/>
        <v>3094.26</v>
      </c>
      <c r="K109" s="29">
        <f t="shared" si="49"/>
        <v>2094.94</v>
      </c>
      <c r="L109" s="28">
        <f t="shared" si="49"/>
        <v>5365</v>
      </c>
      <c r="M109" s="21">
        <f t="shared" si="49"/>
        <v>0.3</v>
      </c>
      <c r="N109" s="21">
        <f t="shared" si="49"/>
        <v>4.8</v>
      </c>
      <c r="O109" s="21">
        <f t="shared" si="49"/>
        <v>2.8</v>
      </c>
      <c r="P109" s="17">
        <f t="shared" si="49"/>
        <v>7.8999999999999995</v>
      </c>
      <c r="Q109" s="21">
        <f t="shared" si="49"/>
        <v>2.1</v>
      </c>
    </row>
    <row r="110" spans="1:17" ht="12.75" customHeight="1">
      <c r="A110" s="12"/>
      <c r="B110" s="19" t="s">
        <v>146</v>
      </c>
      <c r="C110" s="16">
        <v>586</v>
      </c>
      <c r="D110" s="16">
        <v>2971</v>
      </c>
      <c r="E110" s="16">
        <v>1808</v>
      </c>
      <c r="F110" s="17">
        <v>5365</v>
      </c>
      <c r="G110" s="16">
        <v>1316</v>
      </c>
      <c r="H110" s="16">
        <v>0</v>
      </c>
      <c r="I110" s="27">
        <v>175.8</v>
      </c>
      <c r="J110" s="27">
        <v>3094.26</v>
      </c>
      <c r="K110" s="27">
        <v>2094.94</v>
      </c>
      <c r="L110" s="28">
        <v>5365</v>
      </c>
      <c r="M110" s="16">
        <v>0.3</v>
      </c>
      <c r="N110" s="16">
        <v>4.8</v>
      </c>
      <c r="O110" s="16">
        <v>2.8</v>
      </c>
      <c r="P110" s="17">
        <v>7.8999999999999995</v>
      </c>
      <c r="Q110" s="16">
        <v>2.1</v>
      </c>
    </row>
    <row r="111" spans="1:17" ht="12.75" customHeight="1">
      <c r="A111" s="12"/>
      <c r="B111" s="20" t="s">
        <v>96</v>
      </c>
      <c r="C111" s="21">
        <f aca="true" t="shared" si="50" ref="C111:Q111">SUBTOTAL(109,C112)</f>
        <v>501</v>
      </c>
      <c r="D111" s="21">
        <f t="shared" si="50"/>
        <v>758</v>
      </c>
      <c r="E111" s="21">
        <f t="shared" si="50"/>
        <v>562</v>
      </c>
      <c r="F111" s="17">
        <f t="shared" si="50"/>
        <v>1821</v>
      </c>
      <c r="G111" s="21">
        <f t="shared" si="50"/>
        <v>0</v>
      </c>
      <c r="H111" s="21">
        <f t="shared" si="50"/>
        <v>180</v>
      </c>
      <c r="I111" s="29">
        <f t="shared" si="50"/>
        <v>150.3</v>
      </c>
      <c r="J111" s="29">
        <f t="shared" si="50"/>
        <v>1075.78</v>
      </c>
      <c r="K111" s="29">
        <f t="shared" si="50"/>
        <v>594.92</v>
      </c>
      <c r="L111" s="28">
        <f t="shared" si="50"/>
        <v>1821</v>
      </c>
      <c r="M111" s="21">
        <f t="shared" si="50"/>
        <v>0.3</v>
      </c>
      <c r="N111" s="21">
        <f t="shared" si="50"/>
        <v>1.7</v>
      </c>
      <c r="O111" s="21">
        <f t="shared" si="50"/>
        <v>0.8</v>
      </c>
      <c r="P111" s="17">
        <f t="shared" si="50"/>
        <v>2.8</v>
      </c>
      <c r="Q111" s="21">
        <f t="shared" si="50"/>
        <v>0</v>
      </c>
    </row>
    <row r="112" spans="1:17" ht="12.75" customHeight="1">
      <c r="A112" s="12"/>
      <c r="B112" s="19" t="s">
        <v>146</v>
      </c>
      <c r="C112" s="16">
        <v>501</v>
      </c>
      <c r="D112" s="16">
        <v>758</v>
      </c>
      <c r="E112" s="16">
        <v>562</v>
      </c>
      <c r="F112" s="17">
        <v>1821</v>
      </c>
      <c r="G112" s="16">
        <v>0</v>
      </c>
      <c r="H112" s="16">
        <v>180</v>
      </c>
      <c r="I112" s="27">
        <v>150.3</v>
      </c>
      <c r="J112" s="27">
        <v>1075.78</v>
      </c>
      <c r="K112" s="27">
        <v>594.92</v>
      </c>
      <c r="L112" s="28">
        <v>1821</v>
      </c>
      <c r="M112" s="16">
        <v>0.3</v>
      </c>
      <c r="N112" s="16">
        <v>1.7</v>
      </c>
      <c r="O112" s="16">
        <v>0.8</v>
      </c>
      <c r="P112" s="17">
        <v>2.8</v>
      </c>
      <c r="Q112" s="16">
        <v>0</v>
      </c>
    </row>
    <row r="113" spans="1:17" ht="12.75" customHeight="1">
      <c r="A113" s="12"/>
      <c r="B113" s="20" t="s">
        <v>98</v>
      </c>
      <c r="C113" s="21">
        <f aca="true" t="shared" si="51" ref="C113:Q113">SUBTOTAL(109,C114)</f>
        <v>54</v>
      </c>
      <c r="D113" s="21">
        <f t="shared" si="51"/>
        <v>13</v>
      </c>
      <c r="E113" s="21">
        <f t="shared" si="51"/>
        <v>113</v>
      </c>
      <c r="F113" s="17">
        <f t="shared" si="51"/>
        <v>180</v>
      </c>
      <c r="G113" s="21">
        <f t="shared" si="51"/>
        <v>2</v>
      </c>
      <c r="H113" s="21">
        <f t="shared" si="51"/>
        <v>70</v>
      </c>
      <c r="I113" s="29">
        <f t="shared" si="51"/>
        <v>16.2</v>
      </c>
      <c r="J113" s="29">
        <f t="shared" si="51"/>
        <v>91.58</v>
      </c>
      <c r="K113" s="29">
        <f t="shared" si="51"/>
        <v>72.22</v>
      </c>
      <c r="L113" s="28">
        <f t="shared" si="51"/>
        <v>180</v>
      </c>
      <c r="M113" s="21">
        <f t="shared" si="51"/>
        <v>0</v>
      </c>
      <c r="N113" s="21">
        <f t="shared" si="51"/>
        <v>0.1</v>
      </c>
      <c r="O113" s="21">
        <f t="shared" si="51"/>
        <v>0.1</v>
      </c>
      <c r="P113" s="17">
        <f t="shared" si="51"/>
        <v>0.2</v>
      </c>
      <c r="Q113" s="21">
        <f t="shared" si="51"/>
        <v>0</v>
      </c>
    </row>
    <row r="114" spans="1:17" ht="12.75" customHeight="1">
      <c r="A114" s="12"/>
      <c r="B114" s="19" t="s">
        <v>146</v>
      </c>
      <c r="C114" s="16">
        <v>54</v>
      </c>
      <c r="D114" s="16">
        <v>13</v>
      </c>
      <c r="E114" s="16">
        <v>113</v>
      </c>
      <c r="F114" s="17">
        <v>180</v>
      </c>
      <c r="G114" s="16">
        <v>2</v>
      </c>
      <c r="H114" s="16">
        <v>70</v>
      </c>
      <c r="I114" s="27">
        <v>16.2</v>
      </c>
      <c r="J114" s="27">
        <v>91.58</v>
      </c>
      <c r="K114" s="27">
        <v>72.22</v>
      </c>
      <c r="L114" s="28">
        <v>180</v>
      </c>
      <c r="M114" s="16">
        <v>0</v>
      </c>
      <c r="N114" s="16">
        <v>0.1</v>
      </c>
      <c r="O114" s="16">
        <v>0.1</v>
      </c>
      <c r="P114" s="17">
        <v>0.2</v>
      </c>
      <c r="Q114" s="16">
        <v>0</v>
      </c>
    </row>
    <row r="115" spans="1:17" ht="12.75" customHeight="1">
      <c r="A115" s="68" t="s">
        <v>99</v>
      </c>
      <c r="B115" s="69"/>
      <c r="C115" s="10">
        <f aca="true" t="shared" si="52" ref="C115:Q115">SUM(C103,C105,C107,C109,C111,C113)</f>
        <v>2000</v>
      </c>
      <c r="D115" s="10">
        <f t="shared" si="52"/>
        <v>3837</v>
      </c>
      <c r="E115" s="10">
        <f t="shared" si="52"/>
        <v>5617</v>
      </c>
      <c r="F115" s="9">
        <f t="shared" si="52"/>
        <v>11454</v>
      </c>
      <c r="G115" s="10">
        <f t="shared" si="52"/>
        <v>2605</v>
      </c>
      <c r="H115" s="10">
        <f t="shared" si="52"/>
        <v>250</v>
      </c>
      <c r="I115" s="30">
        <f t="shared" si="52"/>
        <v>600</v>
      </c>
      <c r="J115" s="30">
        <f t="shared" si="52"/>
        <v>6179.22</v>
      </c>
      <c r="K115" s="30">
        <f t="shared" si="52"/>
        <v>4674.78</v>
      </c>
      <c r="L115" s="31">
        <f t="shared" si="52"/>
        <v>11454</v>
      </c>
      <c r="M115" s="10">
        <f t="shared" si="52"/>
        <v>1.2000000000000002</v>
      </c>
      <c r="N115" s="10">
        <f t="shared" si="52"/>
        <v>9.7</v>
      </c>
      <c r="O115" s="10">
        <f t="shared" si="52"/>
        <v>6.3</v>
      </c>
      <c r="P115" s="9">
        <f t="shared" si="52"/>
        <v>17.2</v>
      </c>
      <c r="Q115" s="10">
        <f t="shared" si="52"/>
        <v>4.1</v>
      </c>
    </row>
    <row r="116" spans="1:17" ht="12.75" customHeight="1">
      <c r="A116" s="12" t="s">
        <v>103</v>
      </c>
      <c r="B116" s="18"/>
      <c r="C116" s="13"/>
      <c r="D116" s="13"/>
      <c r="E116" s="13"/>
      <c r="F116" s="14"/>
      <c r="G116" s="13"/>
      <c r="H116" s="13"/>
      <c r="I116" s="13"/>
      <c r="J116" s="13"/>
      <c r="K116" s="13"/>
      <c r="L116" s="14"/>
      <c r="M116" s="13"/>
      <c r="N116" s="13"/>
      <c r="O116" s="13"/>
      <c r="P116" s="14"/>
      <c r="Q116" s="15"/>
    </row>
    <row r="117" spans="1:17" ht="12.75" customHeight="1">
      <c r="A117" s="12"/>
      <c r="B117" s="20" t="s">
        <v>104</v>
      </c>
      <c r="C117" s="21">
        <f aca="true" t="shared" si="53" ref="C117:Q117">SUBTOTAL(109,C118)</f>
        <v>945</v>
      </c>
      <c r="D117" s="21">
        <f t="shared" si="53"/>
        <v>112</v>
      </c>
      <c r="E117" s="21">
        <f t="shared" si="53"/>
        <v>5751</v>
      </c>
      <c r="F117" s="17">
        <f t="shared" si="53"/>
        <v>6808</v>
      </c>
      <c r="G117" s="21">
        <f t="shared" si="53"/>
        <v>3101</v>
      </c>
      <c r="H117" s="21">
        <f t="shared" si="53"/>
        <v>0</v>
      </c>
      <c r="I117" s="29">
        <f t="shared" si="53"/>
        <v>283.5</v>
      </c>
      <c r="J117" s="29">
        <f t="shared" si="53"/>
        <v>3035.82</v>
      </c>
      <c r="K117" s="29">
        <f t="shared" si="53"/>
        <v>3488.68</v>
      </c>
      <c r="L117" s="28">
        <f t="shared" si="53"/>
        <v>6808</v>
      </c>
      <c r="M117" s="21">
        <f t="shared" si="53"/>
        <v>0.5</v>
      </c>
      <c r="N117" s="21">
        <f t="shared" si="53"/>
        <v>4.7</v>
      </c>
      <c r="O117" s="21">
        <f t="shared" si="53"/>
        <v>4.7</v>
      </c>
      <c r="P117" s="17">
        <f t="shared" si="53"/>
        <v>9.9</v>
      </c>
      <c r="Q117" s="21">
        <f t="shared" si="53"/>
        <v>4.8</v>
      </c>
    </row>
    <row r="118" spans="1:17" ht="12.75" customHeight="1">
      <c r="A118" s="12"/>
      <c r="B118" s="19" t="s">
        <v>146</v>
      </c>
      <c r="C118" s="16">
        <v>945</v>
      </c>
      <c r="D118" s="16">
        <v>112</v>
      </c>
      <c r="E118" s="16">
        <v>5751</v>
      </c>
      <c r="F118" s="17">
        <v>6808</v>
      </c>
      <c r="G118" s="16">
        <v>3101</v>
      </c>
      <c r="H118" s="16">
        <v>0</v>
      </c>
      <c r="I118" s="27">
        <v>283.5</v>
      </c>
      <c r="J118" s="27">
        <v>3035.82</v>
      </c>
      <c r="K118" s="27">
        <v>3488.68</v>
      </c>
      <c r="L118" s="28">
        <v>6808</v>
      </c>
      <c r="M118" s="16">
        <v>0.5</v>
      </c>
      <c r="N118" s="16">
        <v>4.7</v>
      </c>
      <c r="O118" s="16">
        <v>4.7</v>
      </c>
      <c r="P118" s="17">
        <v>9.9</v>
      </c>
      <c r="Q118" s="16">
        <v>4.8</v>
      </c>
    </row>
    <row r="119" spans="1:17" ht="12.75" customHeight="1">
      <c r="A119" s="12"/>
      <c r="B119" s="20" t="s">
        <v>105</v>
      </c>
      <c r="C119" s="21">
        <f aca="true" t="shared" si="54" ref="C119:Q119">SUBTOTAL(109,C120)</f>
        <v>691</v>
      </c>
      <c r="D119" s="21">
        <f t="shared" si="54"/>
        <v>83</v>
      </c>
      <c r="E119" s="21">
        <f t="shared" si="54"/>
        <v>4589</v>
      </c>
      <c r="F119" s="17">
        <f t="shared" si="54"/>
        <v>5363</v>
      </c>
      <c r="G119" s="21">
        <f t="shared" si="54"/>
        <v>1544</v>
      </c>
      <c r="H119" s="21">
        <f t="shared" si="54"/>
        <v>233</v>
      </c>
      <c r="I119" s="29">
        <f t="shared" si="54"/>
        <v>207.3</v>
      </c>
      <c r="J119" s="29">
        <f t="shared" si="54"/>
        <v>2374.08</v>
      </c>
      <c r="K119" s="29">
        <f t="shared" si="54"/>
        <v>2781.62</v>
      </c>
      <c r="L119" s="28">
        <f t="shared" si="54"/>
        <v>5363</v>
      </c>
      <c r="M119" s="21">
        <f t="shared" si="54"/>
        <v>0.4</v>
      </c>
      <c r="N119" s="21">
        <f t="shared" si="54"/>
        <v>3.7</v>
      </c>
      <c r="O119" s="21">
        <f t="shared" si="54"/>
        <v>3.8</v>
      </c>
      <c r="P119" s="17">
        <f t="shared" si="54"/>
        <v>7.9</v>
      </c>
      <c r="Q119" s="21">
        <f t="shared" si="54"/>
        <v>2.4</v>
      </c>
    </row>
    <row r="120" spans="1:17" ht="12.75" customHeight="1">
      <c r="A120" s="12"/>
      <c r="B120" s="19" t="s">
        <v>146</v>
      </c>
      <c r="C120" s="16">
        <v>691</v>
      </c>
      <c r="D120" s="16">
        <v>83</v>
      </c>
      <c r="E120" s="16">
        <v>4589</v>
      </c>
      <c r="F120" s="17">
        <v>5363</v>
      </c>
      <c r="G120" s="16">
        <v>1544</v>
      </c>
      <c r="H120" s="16">
        <v>233</v>
      </c>
      <c r="I120" s="27">
        <v>207.3</v>
      </c>
      <c r="J120" s="27">
        <v>2374.08</v>
      </c>
      <c r="K120" s="27">
        <v>2781.62</v>
      </c>
      <c r="L120" s="28">
        <v>5363</v>
      </c>
      <c r="M120" s="16">
        <v>0.4</v>
      </c>
      <c r="N120" s="16">
        <v>3.7</v>
      </c>
      <c r="O120" s="16">
        <v>3.8</v>
      </c>
      <c r="P120" s="17">
        <v>7.9</v>
      </c>
      <c r="Q120" s="16">
        <v>2.4</v>
      </c>
    </row>
    <row r="121" spans="1:17" ht="12.75" customHeight="1">
      <c r="A121" s="12"/>
      <c r="B121" s="20" t="s">
        <v>108</v>
      </c>
      <c r="C121" s="21">
        <f aca="true" t="shared" si="55" ref="C121:Q121">SUBTOTAL(109,C122)</f>
        <v>755</v>
      </c>
      <c r="D121" s="21">
        <f t="shared" si="55"/>
        <v>27</v>
      </c>
      <c r="E121" s="21">
        <f t="shared" si="55"/>
        <v>3472</v>
      </c>
      <c r="F121" s="17">
        <f t="shared" si="55"/>
        <v>4254</v>
      </c>
      <c r="G121" s="21">
        <f t="shared" si="55"/>
        <v>1085</v>
      </c>
      <c r="H121" s="21">
        <f t="shared" si="55"/>
        <v>220</v>
      </c>
      <c r="I121" s="29">
        <f t="shared" si="55"/>
        <v>226.5</v>
      </c>
      <c r="J121" s="29">
        <f t="shared" si="55"/>
        <v>1935.12</v>
      </c>
      <c r="K121" s="29">
        <f t="shared" si="55"/>
        <v>2092.38</v>
      </c>
      <c r="L121" s="28">
        <f t="shared" si="55"/>
        <v>4254</v>
      </c>
      <c r="M121" s="21">
        <f t="shared" si="55"/>
        <v>0.4</v>
      </c>
      <c r="N121" s="21">
        <f t="shared" si="55"/>
        <v>3</v>
      </c>
      <c r="O121" s="21">
        <f t="shared" si="55"/>
        <v>2.8</v>
      </c>
      <c r="P121" s="17">
        <f t="shared" si="55"/>
        <v>6.199999999999999</v>
      </c>
      <c r="Q121" s="21">
        <f t="shared" si="55"/>
        <v>1.7</v>
      </c>
    </row>
    <row r="122" spans="1:17" ht="12.75" customHeight="1">
      <c r="A122" s="12"/>
      <c r="B122" s="19" t="s">
        <v>146</v>
      </c>
      <c r="C122" s="16">
        <v>755</v>
      </c>
      <c r="D122" s="16">
        <v>27</v>
      </c>
      <c r="E122" s="16">
        <v>3472</v>
      </c>
      <c r="F122" s="17">
        <v>4254</v>
      </c>
      <c r="G122" s="16">
        <v>1085</v>
      </c>
      <c r="H122" s="16">
        <v>220</v>
      </c>
      <c r="I122" s="27">
        <v>226.5</v>
      </c>
      <c r="J122" s="27">
        <v>1935.12</v>
      </c>
      <c r="K122" s="27">
        <v>2092.38</v>
      </c>
      <c r="L122" s="28">
        <v>4254</v>
      </c>
      <c r="M122" s="16">
        <v>0.4</v>
      </c>
      <c r="N122" s="16">
        <v>3</v>
      </c>
      <c r="O122" s="16">
        <v>2.8</v>
      </c>
      <c r="P122" s="17">
        <v>6.199999999999999</v>
      </c>
      <c r="Q122" s="16">
        <v>1.7</v>
      </c>
    </row>
    <row r="123" spans="1:17" ht="12.75" customHeight="1">
      <c r="A123" s="12"/>
      <c r="B123" s="20" t="s">
        <v>109</v>
      </c>
      <c r="C123" s="21">
        <f aca="true" t="shared" si="56" ref="C123:Q123">SUBTOTAL(109,C124)</f>
        <v>14</v>
      </c>
      <c r="D123" s="21">
        <f t="shared" si="56"/>
        <v>0</v>
      </c>
      <c r="E123" s="21">
        <f t="shared" si="56"/>
        <v>14</v>
      </c>
      <c r="F123" s="17">
        <f t="shared" si="56"/>
        <v>28</v>
      </c>
      <c r="G123" s="21">
        <f t="shared" si="56"/>
        <v>0</v>
      </c>
      <c r="H123" s="21">
        <f t="shared" si="56"/>
        <v>0</v>
      </c>
      <c r="I123" s="29">
        <f t="shared" si="56"/>
        <v>4.2</v>
      </c>
      <c r="J123" s="29">
        <f t="shared" si="56"/>
        <v>15.4</v>
      </c>
      <c r="K123" s="29">
        <f t="shared" si="56"/>
        <v>8.4</v>
      </c>
      <c r="L123" s="28">
        <f t="shared" si="56"/>
        <v>28</v>
      </c>
      <c r="M123" s="21">
        <f t="shared" si="56"/>
        <v>0</v>
      </c>
      <c r="N123" s="21">
        <f t="shared" si="56"/>
        <v>0</v>
      </c>
      <c r="O123" s="21">
        <f t="shared" si="56"/>
        <v>0</v>
      </c>
      <c r="P123" s="17">
        <f t="shared" si="56"/>
        <v>0</v>
      </c>
      <c r="Q123" s="21">
        <f t="shared" si="56"/>
        <v>0</v>
      </c>
    </row>
    <row r="124" spans="1:17" ht="12.75" customHeight="1">
      <c r="A124" s="12"/>
      <c r="B124" s="19" t="s">
        <v>146</v>
      </c>
      <c r="C124" s="16">
        <v>14</v>
      </c>
      <c r="D124" s="16">
        <v>0</v>
      </c>
      <c r="E124" s="16">
        <v>14</v>
      </c>
      <c r="F124" s="17">
        <v>28</v>
      </c>
      <c r="G124" s="16">
        <v>0</v>
      </c>
      <c r="H124" s="16">
        <v>0</v>
      </c>
      <c r="I124" s="27">
        <v>4.2</v>
      </c>
      <c r="J124" s="27">
        <v>15.4</v>
      </c>
      <c r="K124" s="27">
        <v>8.4</v>
      </c>
      <c r="L124" s="28">
        <v>28</v>
      </c>
      <c r="M124" s="16">
        <v>0</v>
      </c>
      <c r="N124" s="16">
        <v>0</v>
      </c>
      <c r="O124" s="16">
        <v>0</v>
      </c>
      <c r="P124" s="17">
        <v>0</v>
      </c>
      <c r="Q124" s="16">
        <v>0</v>
      </c>
    </row>
    <row r="125" spans="1:17" ht="12.75" customHeight="1">
      <c r="A125" s="12"/>
      <c r="B125" s="20" t="s">
        <v>110</v>
      </c>
      <c r="C125" s="21">
        <f aca="true" t="shared" si="57" ref="C125:Q125">SUBTOTAL(109,C126)</f>
        <v>548</v>
      </c>
      <c r="D125" s="21">
        <f t="shared" si="57"/>
        <v>0</v>
      </c>
      <c r="E125" s="21">
        <f t="shared" si="57"/>
        <v>2384</v>
      </c>
      <c r="F125" s="17">
        <f t="shared" si="57"/>
        <v>2932</v>
      </c>
      <c r="G125" s="21">
        <f t="shared" si="57"/>
        <v>1276</v>
      </c>
      <c r="H125" s="21">
        <f t="shared" si="57"/>
        <v>0</v>
      </c>
      <c r="I125" s="29">
        <f t="shared" si="57"/>
        <v>164.4</v>
      </c>
      <c r="J125" s="29">
        <f t="shared" si="57"/>
        <v>1337.2</v>
      </c>
      <c r="K125" s="29">
        <f t="shared" si="57"/>
        <v>1430.4</v>
      </c>
      <c r="L125" s="28">
        <f t="shared" si="57"/>
        <v>2932</v>
      </c>
      <c r="M125" s="21">
        <f t="shared" si="57"/>
        <v>0.3</v>
      </c>
      <c r="N125" s="21">
        <f t="shared" si="57"/>
        <v>2.1</v>
      </c>
      <c r="O125" s="21">
        <f t="shared" si="57"/>
        <v>1.9</v>
      </c>
      <c r="P125" s="17">
        <f t="shared" si="57"/>
        <v>4.3</v>
      </c>
      <c r="Q125" s="21">
        <f t="shared" si="57"/>
        <v>2</v>
      </c>
    </row>
    <row r="126" spans="1:17" ht="12.75" customHeight="1">
      <c r="A126" s="12"/>
      <c r="B126" s="19" t="s">
        <v>146</v>
      </c>
      <c r="C126" s="16">
        <v>548</v>
      </c>
      <c r="D126" s="16">
        <v>0</v>
      </c>
      <c r="E126" s="16">
        <v>2384</v>
      </c>
      <c r="F126" s="17">
        <v>2932</v>
      </c>
      <c r="G126" s="16">
        <v>1276</v>
      </c>
      <c r="H126" s="16">
        <v>0</v>
      </c>
      <c r="I126" s="27">
        <v>164.4</v>
      </c>
      <c r="J126" s="27">
        <v>1337.2</v>
      </c>
      <c r="K126" s="27">
        <v>1430.4</v>
      </c>
      <c r="L126" s="28">
        <v>2932</v>
      </c>
      <c r="M126" s="16">
        <v>0.3</v>
      </c>
      <c r="N126" s="16">
        <v>2.1</v>
      </c>
      <c r="O126" s="16">
        <v>1.9</v>
      </c>
      <c r="P126" s="17">
        <v>4.3</v>
      </c>
      <c r="Q126" s="16">
        <v>2</v>
      </c>
    </row>
    <row r="127" spans="1:17" ht="12.75" customHeight="1">
      <c r="A127" s="68" t="s">
        <v>115</v>
      </c>
      <c r="B127" s="69"/>
      <c r="C127" s="10">
        <f aca="true" t="shared" si="58" ref="C127:Q127">SUM(C117,C119,C121,C123,C125)</f>
        <v>2953</v>
      </c>
      <c r="D127" s="10">
        <f t="shared" si="58"/>
        <v>222</v>
      </c>
      <c r="E127" s="10">
        <f t="shared" si="58"/>
        <v>16210</v>
      </c>
      <c r="F127" s="9">
        <f t="shared" si="58"/>
        <v>19385</v>
      </c>
      <c r="G127" s="10">
        <f t="shared" si="58"/>
        <v>7006</v>
      </c>
      <c r="H127" s="10">
        <f t="shared" si="58"/>
        <v>453</v>
      </c>
      <c r="I127" s="30">
        <f t="shared" si="58"/>
        <v>885.9</v>
      </c>
      <c r="J127" s="30">
        <f t="shared" si="58"/>
        <v>8697.619999999999</v>
      </c>
      <c r="K127" s="30">
        <f t="shared" si="58"/>
        <v>9801.48</v>
      </c>
      <c r="L127" s="31">
        <f t="shared" si="58"/>
        <v>19385</v>
      </c>
      <c r="M127" s="10">
        <f t="shared" si="58"/>
        <v>1.6</v>
      </c>
      <c r="N127" s="10">
        <f t="shared" si="58"/>
        <v>13.5</v>
      </c>
      <c r="O127" s="10">
        <f t="shared" si="58"/>
        <v>13.200000000000001</v>
      </c>
      <c r="P127" s="9">
        <f t="shared" si="58"/>
        <v>28.3</v>
      </c>
      <c r="Q127" s="10">
        <f t="shared" si="58"/>
        <v>10.899999999999999</v>
      </c>
    </row>
    <row r="128" spans="1:17" ht="12.75" customHeight="1">
      <c r="A128" s="12" t="s">
        <v>119</v>
      </c>
      <c r="B128" s="18"/>
      <c r="C128" s="13"/>
      <c r="D128" s="13"/>
      <c r="E128" s="13"/>
      <c r="F128" s="14"/>
      <c r="G128" s="13"/>
      <c r="H128" s="13"/>
      <c r="I128" s="13"/>
      <c r="J128" s="13"/>
      <c r="K128" s="13"/>
      <c r="L128" s="14"/>
      <c r="M128" s="13"/>
      <c r="N128" s="13"/>
      <c r="O128" s="13"/>
      <c r="P128" s="14"/>
      <c r="Q128" s="15"/>
    </row>
    <row r="129" spans="1:17" ht="12.75" customHeight="1">
      <c r="A129" s="12"/>
      <c r="B129" s="20" t="s">
        <v>120</v>
      </c>
      <c r="C129" s="21">
        <f aca="true" t="shared" si="59" ref="C129:Q129">SUBTOTAL(109,C130)</f>
        <v>207</v>
      </c>
      <c r="D129" s="21">
        <f t="shared" si="59"/>
        <v>181</v>
      </c>
      <c r="E129" s="21">
        <f t="shared" si="59"/>
        <v>725</v>
      </c>
      <c r="F129" s="17">
        <f t="shared" si="59"/>
        <v>1113</v>
      </c>
      <c r="G129" s="21">
        <f t="shared" si="59"/>
        <v>174</v>
      </c>
      <c r="H129" s="21">
        <f t="shared" si="59"/>
        <v>0</v>
      </c>
      <c r="I129" s="29">
        <f t="shared" si="59"/>
        <v>62.1</v>
      </c>
      <c r="J129" s="29">
        <f t="shared" si="59"/>
        <v>554.36</v>
      </c>
      <c r="K129" s="29">
        <f t="shared" si="59"/>
        <v>496.54</v>
      </c>
      <c r="L129" s="28">
        <f t="shared" si="59"/>
        <v>1113</v>
      </c>
      <c r="M129" s="21">
        <f t="shared" si="59"/>
        <v>0.1</v>
      </c>
      <c r="N129" s="21">
        <f t="shared" si="59"/>
        <v>0.9</v>
      </c>
      <c r="O129" s="21">
        <f t="shared" si="59"/>
        <v>0.7</v>
      </c>
      <c r="P129" s="17">
        <f t="shared" si="59"/>
        <v>1.7</v>
      </c>
      <c r="Q129" s="21">
        <f t="shared" si="59"/>
        <v>0.3</v>
      </c>
    </row>
    <row r="130" spans="1:17" ht="12.75" customHeight="1">
      <c r="A130" s="12"/>
      <c r="B130" s="19" t="s">
        <v>146</v>
      </c>
      <c r="C130" s="16">
        <v>207</v>
      </c>
      <c r="D130" s="16">
        <v>181</v>
      </c>
      <c r="E130" s="16">
        <v>725</v>
      </c>
      <c r="F130" s="17">
        <v>1113</v>
      </c>
      <c r="G130" s="16">
        <v>174</v>
      </c>
      <c r="H130" s="16">
        <v>0</v>
      </c>
      <c r="I130" s="27">
        <v>62.1</v>
      </c>
      <c r="J130" s="27">
        <v>554.36</v>
      </c>
      <c r="K130" s="27">
        <v>496.54</v>
      </c>
      <c r="L130" s="28">
        <v>1113</v>
      </c>
      <c r="M130" s="16">
        <v>0.1</v>
      </c>
      <c r="N130" s="16">
        <v>0.9</v>
      </c>
      <c r="O130" s="16">
        <v>0.7</v>
      </c>
      <c r="P130" s="17">
        <v>1.7</v>
      </c>
      <c r="Q130" s="16">
        <v>0.3</v>
      </c>
    </row>
    <row r="131" spans="1:17" ht="12.75" customHeight="1">
      <c r="A131" s="12"/>
      <c r="B131" s="20" t="s">
        <v>121</v>
      </c>
      <c r="C131" s="21">
        <f aca="true" t="shared" si="60" ref="C131:Q131">SUBTOTAL(109,C132)</f>
        <v>984</v>
      </c>
      <c r="D131" s="21">
        <f t="shared" si="60"/>
        <v>1862</v>
      </c>
      <c r="E131" s="21">
        <f t="shared" si="60"/>
        <v>1768</v>
      </c>
      <c r="F131" s="17">
        <f t="shared" si="60"/>
        <v>4614</v>
      </c>
      <c r="G131" s="21">
        <f t="shared" si="60"/>
        <v>38</v>
      </c>
      <c r="H131" s="21">
        <f t="shared" si="60"/>
        <v>943</v>
      </c>
      <c r="I131" s="29">
        <f t="shared" si="60"/>
        <v>295.2</v>
      </c>
      <c r="J131" s="29">
        <f t="shared" si="60"/>
        <v>2624.92</v>
      </c>
      <c r="K131" s="29">
        <f t="shared" si="60"/>
        <v>1693.88</v>
      </c>
      <c r="L131" s="28">
        <f t="shared" si="60"/>
        <v>4614</v>
      </c>
      <c r="M131" s="21">
        <f t="shared" si="60"/>
        <v>0.6</v>
      </c>
      <c r="N131" s="21">
        <f t="shared" si="60"/>
        <v>4.2</v>
      </c>
      <c r="O131" s="21">
        <f t="shared" si="60"/>
        <v>2.3</v>
      </c>
      <c r="P131" s="17">
        <f t="shared" si="60"/>
        <v>7.1</v>
      </c>
      <c r="Q131" s="21">
        <f t="shared" si="60"/>
        <v>0.1</v>
      </c>
    </row>
    <row r="132" spans="1:17" ht="12.75" customHeight="1">
      <c r="A132" s="12"/>
      <c r="B132" s="19" t="s">
        <v>146</v>
      </c>
      <c r="C132" s="16">
        <v>984</v>
      </c>
      <c r="D132" s="16">
        <v>1862</v>
      </c>
      <c r="E132" s="16">
        <v>1768</v>
      </c>
      <c r="F132" s="17">
        <v>4614</v>
      </c>
      <c r="G132" s="16">
        <v>38</v>
      </c>
      <c r="H132" s="16">
        <v>943</v>
      </c>
      <c r="I132" s="27">
        <v>295.2</v>
      </c>
      <c r="J132" s="27">
        <v>2624.92</v>
      </c>
      <c r="K132" s="27">
        <v>1693.88</v>
      </c>
      <c r="L132" s="28">
        <v>4614</v>
      </c>
      <c r="M132" s="16">
        <v>0.6</v>
      </c>
      <c r="N132" s="16">
        <v>4.2</v>
      </c>
      <c r="O132" s="16">
        <v>2.3</v>
      </c>
      <c r="P132" s="17">
        <v>7.1</v>
      </c>
      <c r="Q132" s="16">
        <v>0.1</v>
      </c>
    </row>
    <row r="133" spans="1:17" ht="12.75" customHeight="1">
      <c r="A133" s="12"/>
      <c r="B133" s="20" t="s">
        <v>123</v>
      </c>
      <c r="C133" s="21">
        <f aca="true" t="shared" si="61" ref="C133:Q133">SUBTOTAL(109,C134)</f>
        <v>167</v>
      </c>
      <c r="D133" s="21">
        <f t="shared" si="61"/>
        <v>859</v>
      </c>
      <c r="E133" s="21">
        <f t="shared" si="61"/>
        <v>325</v>
      </c>
      <c r="F133" s="17">
        <f t="shared" si="61"/>
        <v>1351</v>
      </c>
      <c r="G133" s="21">
        <f t="shared" si="61"/>
        <v>27</v>
      </c>
      <c r="H133" s="21">
        <f t="shared" si="61"/>
        <v>0</v>
      </c>
      <c r="I133" s="29">
        <f t="shared" si="61"/>
        <v>50.1</v>
      </c>
      <c r="J133" s="29">
        <f t="shared" si="61"/>
        <v>813.84</v>
      </c>
      <c r="K133" s="29">
        <f t="shared" si="61"/>
        <v>487.06</v>
      </c>
      <c r="L133" s="28">
        <f t="shared" si="61"/>
        <v>1351</v>
      </c>
      <c r="M133" s="21">
        <f t="shared" si="61"/>
        <v>0.1</v>
      </c>
      <c r="N133" s="21">
        <f t="shared" si="61"/>
        <v>1.3</v>
      </c>
      <c r="O133" s="21">
        <f t="shared" si="61"/>
        <v>0.7</v>
      </c>
      <c r="P133" s="17">
        <f t="shared" si="61"/>
        <v>2.1</v>
      </c>
      <c r="Q133" s="21">
        <f t="shared" si="61"/>
        <v>0</v>
      </c>
    </row>
    <row r="134" spans="1:17" ht="12.75" customHeight="1">
      <c r="A134" s="12"/>
      <c r="B134" s="19" t="s">
        <v>146</v>
      </c>
      <c r="C134" s="16">
        <v>167</v>
      </c>
      <c r="D134" s="16">
        <v>859</v>
      </c>
      <c r="E134" s="16">
        <v>325</v>
      </c>
      <c r="F134" s="17">
        <v>1351</v>
      </c>
      <c r="G134" s="16">
        <v>27</v>
      </c>
      <c r="H134" s="16">
        <v>0</v>
      </c>
      <c r="I134" s="27">
        <v>50.1</v>
      </c>
      <c r="J134" s="27">
        <v>813.84</v>
      </c>
      <c r="K134" s="27">
        <v>487.06</v>
      </c>
      <c r="L134" s="28">
        <v>1351</v>
      </c>
      <c r="M134" s="16">
        <v>0.1</v>
      </c>
      <c r="N134" s="16">
        <v>1.3</v>
      </c>
      <c r="O134" s="16">
        <v>0.7</v>
      </c>
      <c r="P134" s="17">
        <v>2.1</v>
      </c>
      <c r="Q134" s="16">
        <v>0</v>
      </c>
    </row>
    <row r="135" spans="1:17" ht="12.75" customHeight="1">
      <c r="A135" s="12"/>
      <c r="B135" s="20" t="s">
        <v>124</v>
      </c>
      <c r="C135" s="21">
        <f aca="true" t="shared" si="62" ref="C135:Q135">SUBTOTAL(109,C136)</f>
        <v>788</v>
      </c>
      <c r="D135" s="21">
        <f t="shared" si="62"/>
        <v>1606</v>
      </c>
      <c r="E135" s="21">
        <f t="shared" si="62"/>
        <v>1429</v>
      </c>
      <c r="F135" s="17">
        <f t="shared" si="62"/>
        <v>3823</v>
      </c>
      <c r="G135" s="21">
        <f t="shared" si="62"/>
        <v>276</v>
      </c>
      <c r="H135" s="21">
        <f t="shared" si="62"/>
        <v>360</v>
      </c>
      <c r="I135" s="29">
        <f t="shared" si="62"/>
        <v>236.4</v>
      </c>
      <c r="J135" s="29">
        <f t="shared" si="62"/>
        <v>2183.16</v>
      </c>
      <c r="K135" s="29">
        <f t="shared" si="62"/>
        <v>1403.44</v>
      </c>
      <c r="L135" s="28">
        <f t="shared" si="62"/>
        <v>3823</v>
      </c>
      <c r="M135" s="21">
        <f t="shared" si="62"/>
        <v>0.4</v>
      </c>
      <c r="N135" s="21">
        <f t="shared" si="62"/>
        <v>3.5</v>
      </c>
      <c r="O135" s="21">
        <f t="shared" si="62"/>
        <v>1.9</v>
      </c>
      <c r="P135" s="17">
        <f t="shared" si="62"/>
        <v>5.8</v>
      </c>
      <c r="Q135" s="21">
        <f t="shared" si="62"/>
        <v>0.4</v>
      </c>
    </row>
    <row r="136" spans="1:17" ht="12.75" customHeight="1">
      <c r="A136" s="12"/>
      <c r="B136" s="19" t="s">
        <v>146</v>
      </c>
      <c r="C136" s="16">
        <v>788</v>
      </c>
      <c r="D136" s="16">
        <v>1606</v>
      </c>
      <c r="E136" s="16">
        <v>1429</v>
      </c>
      <c r="F136" s="17">
        <v>3823</v>
      </c>
      <c r="G136" s="16">
        <v>276</v>
      </c>
      <c r="H136" s="16">
        <v>360</v>
      </c>
      <c r="I136" s="27">
        <v>236.4</v>
      </c>
      <c r="J136" s="27">
        <v>2183.16</v>
      </c>
      <c r="K136" s="27">
        <v>1403.44</v>
      </c>
      <c r="L136" s="28">
        <v>3823</v>
      </c>
      <c r="M136" s="16">
        <v>0.4</v>
      </c>
      <c r="N136" s="16">
        <v>3.5</v>
      </c>
      <c r="O136" s="16">
        <v>1.9</v>
      </c>
      <c r="P136" s="17">
        <v>5.8</v>
      </c>
      <c r="Q136" s="16">
        <v>0.4</v>
      </c>
    </row>
    <row r="137" spans="1:17" ht="12.75" customHeight="1">
      <c r="A137" s="12"/>
      <c r="B137" s="20" t="s">
        <v>125</v>
      </c>
      <c r="C137" s="21">
        <f aca="true" t="shared" si="63" ref="C137:Q137">SUBTOTAL(109,C138)</f>
        <v>717</v>
      </c>
      <c r="D137" s="21">
        <f t="shared" si="63"/>
        <v>2921</v>
      </c>
      <c r="E137" s="21">
        <f t="shared" si="63"/>
        <v>1457</v>
      </c>
      <c r="F137" s="17">
        <f t="shared" si="63"/>
        <v>5095</v>
      </c>
      <c r="G137" s="21">
        <f t="shared" si="63"/>
        <v>166</v>
      </c>
      <c r="H137" s="21">
        <f t="shared" si="63"/>
        <v>369</v>
      </c>
      <c r="I137" s="29">
        <f t="shared" si="63"/>
        <v>215.1</v>
      </c>
      <c r="J137" s="29">
        <f t="shared" si="63"/>
        <v>3012.56</v>
      </c>
      <c r="K137" s="29">
        <f t="shared" si="63"/>
        <v>1867.34</v>
      </c>
      <c r="L137" s="28">
        <f t="shared" si="63"/>
        <v>5095</v>
      </c>
      <c r="M137" s="21">
        <f t="shared" si="63"/>
        <v>0.4</v>
      </c>
      <c r="N137" s="21">
        <f t="shared" si="63"/>
        <v>4.8</v>
      </c>
      <c r="O137" s="21">
        <f t="shared" si="63"/>
        <v>2.6</v>
      </c>
      <c r="P137" s="17">
        <f t="shared" si="63"/>
        <v>7.800000000000001</v>
      </c>
      <c r="Q137" s="21">
        <f t="shared" si="63"/>
        <v>0.3</v>
      </c>
    </row>
    <row r="138" spans="1:17" ht="12.75" customHeight="1">
      <c r="A138" s="12"/>
      <c r="B138" s="19" t="s">
        <v>146</v>
      </c>
      <c r="C138" s="16">
        <v>717</v>
      </c>
      <c r="D138" s="16">
        <v>2921</v>
      </c>
      <c r="E138" s="16">
        <v>1457</v>
      </c>
      <c r="F138" s="17">
        <v>5095</v>
      </c>
      <c r="G138" s="16">
        <v>166</v>
      </c>
      <c r="H138" s="16">
        <v>369</v>
      </c>
      <c r="I138" s="27">
        <v>215.1</v>
      </c>
      <c r="J138" s="27">
        <v>3012.56</v>
      </c>
      <c r="K138" s="27">
        <v>1867.34</v>
      </c>
      <c r="L138" s="28">
        <v>5095</v>
      </c>
      <c r="M138" s="16">
        <v>0.4</v>
      </c>
      <c r="N138" s="16">
        <v>4.8</v>
      </c>
      <c r="O138" s="16">
        <v>2.6</v>
      </c>
      <c r="P138" s="17">
        <v>7.800000000000001</v>
      </c>
      <c r="Q138" s="16">
        <v>0.3</v>
      </c>
    </row>
    <row r="139" spans="1:17" ht="12.75" customHeight="1">
      <c r="A139" s="12"/>
      <c r="B139" s="20" t="s">
        <v>126</v>
      </c>
      <c r="C139" s="21">
        <f aca="true" t="shared" si="64" ref="C139:Q139">SUBTOTAL(109,C140)</f>
        <v>703</v>
      </c>
      <c r="D139" s="21">
        <f t="shared" si="64"/>
        <v>2726</v>
      </c>
      <c r="E139" s="21">
        <f t="shared" si="64"/>
        <v>1285</v>
      </c>
      <c r="F139" s="17">
        <f t="shared" si="64"/>
        <v>4714</v>
      </c>
      <c r="G139" s="21">
        <f t="shared" si="64"/>
        <v>673</v>
      </c>
      <c r="H139" s="21">
        <f t="shared" si="64"/>
        <v>711</v>
      </c>
      <c r="I139" s="29">
        <f t="shared" si="64"/>
        <v>210.9</v>
      </c>
      <c r="J139" s="29">
        <f t="shared" si="64"/>
        <v>2805.26</v>
      </c>
      <c r="K139" s="29">
        <f t="shared" si="64"/>
        <v>1697.84</v>
      </c>
      <c r="L139" s="28">
        <f t="shared" si="64"/>
        <v>4714</v>
      </c>
      <c r="M139" s="21">
        <f t="shared" si="64"/>
        <v>0.4</v>
      </c>
      <c r="N139" s="21">
        <f t="shared" si="64"/>
        <v>4.5</v>
      </c>
      <c r="O139" s="21">
        <f t="shared" si="64"/>
        <v>2.3</v>
      </c>
      <c r="P139" s="17">
        <f t="shared" si="64"/>
        <v>7.2</v>
      </c>
      <c r="Q139" s="21">
        <f t="shared" si="64"/>
        <v>1.1</v>
      </c>
    </row>
    <row r="140" spans="1:17" ht="12.75" customHeight="1">
      <c r="A140" s="12"/>
      <c r="B140" s="19" t="s">
        <v>146</v>
      </c>
      <c r="C140" s="16">
        <v>703</v>
      </c>
      <c r="D140" s="16">
        <v>2726</v>
      </c>
      <c r="E140" s="16">
        <v>1285</v>
      </c>
      <c r="F140" s="17">
        <v>4714</v>
      </c>
      <c r="G140" s="16">
        <v>673</v>
      </c>
      <c r="H140" s="16">
        <v>711</v>
      </c>
      <c r="I140" s="27">
        <v>210.9</v>
      </c>
      <c r="J140" s="27">
        <v>2805.26</v>
      </c>
      <c r="K140" s="27">
        <v>1697.84</v>
      </c>
      <c r="L140" s="28">
        <v>4714</v>
      </c>
      <c r="M140" s="16">
        <v>0.4</v>
      </c>
      <c r="N140" s="16">
        <v>4.5</v>
      </c>
      <c r="O140" s="16">
        <v>2.3</v>
      </c>
      <c r="P140" s="17">
        <v>7.2</v>
      </c>
      <c r="Q140" s="16">
        <v>1.1</v>
      </c>
    </row>
    <row r="141" spans="1:17" ht="12.75" customHeight="1">
      <c r="A141" s="12"/>
      <c r="B141" s="20" t="s">
        <v>127</v>
      </c>
      <c r="C141" s="21">
        <f aca="true" t="shared" si="65" ref="C141:Q141">SUBTOTAL(109,C142)</f>
        <v>1081</v>
      </c>
      <c r="D141" s="21">
        <f t="shared" si="65"/>
        <v>3513</v>
      </c>
      <c r="E141" s="21">
        <f t="shared" si="65"/>
        <v>2776</v>
      </c>
      <c r="F141" s="17">
        <f t="shared" si="65"/>
        <v>7370</v>
      </c>
      <c r="G141" s="21">
        <f t="shared" si="65"/>
        <v>1141</v>
      </c>
      <c r="H141" s="21">
        <f t="shared" si="65"/>
        <v>612</v>
      </c>
      <c r="I141" s="29">
        <f t="shared" si="65"/>
        <v>324.3</v>
      </c>
      <c r="J141" s="29">
        <f t="shared" si="65"/>
        <v>4185.68</v>
      </c>
      <c r="K141" s="29">
        <f t="shared" si="65"/>
        <v>2860.02</v>
      </c>
      <c r="L141" s="28">
        <f t="shared" si="65"/>
        <v>7370</v>
      </c>
      <c r="M141" s="21">
        <f t="shared" si="65"/>
        <v>0.6</v>
      </c>
      <c r="N141" s="21">
        <f t="shared" si="65"/>
        <v>6.6</v>
      </c>
      <c r="O141" s="21">
        <f t="shared" si="65"/>
        <v>3.9</v>
      </c>
      <c r="P141" s="17">
        <f t="shared" si="65"/>
        <v>11.1</v>
      </c>
      <c r="Q141" s="21">
        <f t="shared" si="65"/>
        <v>1.8</v>
      </c>
    </row>
    <row r="142" spans="1:17" ht="12.75" customHeight="1">
      <c r="A142" s="12"/>
      <c r="B142" s="19" t="s">
        <v>146</v>
      </c>
      <c r="C142" s="16">
        <v>1081</v>
      </c>
      <c r="D142" s="16">
        <v>3513</v>
      </c>
      <c r="E142" s="16">
        <v>2776</v>
      </c>
      <c r="F142" s="17">
        <v>7370</v>
      </c>
      <c r="G142" s="16">
        <v>1141</v>
      </c>
      <c r="H142" s="16">
        <v>612</v>
      </c>
      <c r="I142" s="27">
        <v>324.3</v>
      </c>
      <c r="J142" s="27">
        <v>4185.68</v>
      </c>
      <c r="K142" s="27">
        <v>2860.02</v>
      </c>
      <c r="L142" s="28">
        <v>7370</v>
      </c>
      <c r="M142" s="16">
        <v>0.6</v>
      </c>
      <c r="N142" s="16">
        <v>6.6</v>
      </c>
      <c r="O142" s="16">
        <v>3.9</v>
      </c>
      <c r="P142" s="17">
        <v>11.1</v>
      </c>
      <c r="Q142" s="16">
        <v>1.8</v>
      </c>
    </row>
    <row r="143" spans="1:17" ht="12.75" customHeight="1">
      <c r="A143" s="12"/>
      <c r="B143" s="20" t="s">
        <v>128</v>
      </c>
      <c r="C143" s="21">
        <f aca="true" t="shared" si="66" ref="C143:Q143">SUBTOTAL(109,C144)</f>
        <v>1344</v>
      </c>
      <c r="D143" s="21">
        <f t="shared" si="66"/>
        <v>3052</v>
      </c>
      <c r="E143" s="21">
        <f t="shared" si="66"/>
        <v>4543</v>
      </c>
      <c r="F143" s="17">
        <f t="shared" si="66"/>
        <v>8939</v>
      </c>
      <c r="G143" s="21">
        <f t="shared" si="66"/>
        <v>1420</v>
      </c>
      <c r="H143" s="21">
        <f t="shared" si="66"/>
        <v>1723</v>
      </c>
      <c r="I143" s="29">
        <f t="shared" si="66"/>
        <v>403.2</v>
      </c>
      <c r="J143" s="29">
        <f t="shared" si="66"/>
        <v>4772.32</v>
      </c>
      <c r="K143" s="29">
        <f t="shared" si="66"/>
        <v>3763.48</v>
      </c>
      <c r="L143" s="28">
        <f t="shared" si="66"/>
        <v>8939</v>
      </c>
      <c r="M143" s="21">
        <f t="shared" si="66"/>
        <v>0.7</v>
      </c>
      <c r="N143" s="21">
        <f t="shared" si="66"/>
        <v>7.5</v>
      </c>
      <c r="O143" s="21">
        <f t="shared" si="66"/>
        <v>5.1</v>
      </c>
      <c r="P143" s="17">
        <f t="shared" si="66"/>
        <v>13.299999999999999</v>
      </c>
      <c r="Q143" s="21">
        <f t="shared" si="66"/>
        <v>2.2</v>
      </c>
    </row>
    <row r="144" spans="1:17" ht="12.75" customHeight="1">
      <c r="A144" s="12"/>
      <c r="B144" s="19" t="s">
        <v>146</v>
      </c>
      <c r="C144" s="16">
        <v>1344</v>
      </c>
      <c r="D144" s="16">
        <v>3052</v>
      </c>
      <c r="E144" s="16">
        <v>4543</v>
      </c>
      <c r="F144" s="17">
        <v>8939</v>
      </c>
      <c r="G144" s="16">
        <v>1420</v>
      </c>
      <c r="H144" s="16">
        <v>1723</v>
      </c>
      <c r="I144" s="27">
        <v>403.2</v>
      </c>
      <c r="J144" s="27">
        <v>4772.32</v>
      </c>
      <c r="K144" s="27">
        <v>3763.48</v>
      </c>
      <c r="L144" s="28">
        <v>8939</v>
      </c>
      <c r="M144" s="16">
        <v>0.7</v>
      </c>
      <c r="N144" s="16">
        <v>7.5</v>
      </c>
      <c r="O144" s="16">
        <v>5.1</v>
      </c>
      <c r="P144" s="17">
        <v>13.299999999999999</v>
      </c>
      <c r="Q144" s="16">
        <v>2.2</v>
      </c>
    </row>
    <row r="145" spans="1:17" ht="12.75" customHeight="1">
      <c r="A145" s="12"/>
      <c r="B145" s="20" t="s">
        <v>129</v>
      </c>
      <c r="C145" s="21">
        <f aca="true" t="shared" si="67" ref="C145:Q145">SUBTOTAL(109,C146)</f>
        <v>746</v>
      </c>
      <c r="D145" s="21">
        <f t="shared" si="67"/>
        <v>2010</v>
      </c>
      <c r="E145" s="21">
        <f t="shared" si="67"/>
        <v>2281</v>
      </c>
      <c r="F145" s="17">
        <f t="shared" si="67"/>
        <v>5037</v>
      </c>
      <c r="G145" s="21">
        <f t="shared" si="67"/>
        <v>47</v>
      </c>
      <c r="H145" s="21">
        <f t="shared" si="67"/>
        <v>140</v>
      </c>
      <c r="I145" s="29">
        <f t="shared" si="67"/>
        <v>223.8</v>
      </c>
      <c r="J145" s="29">
        <f t="shared" si="67"/>
        <v>2761.2</v>
      </c>
      <c r="K145" s="29">
        <f t="shared" si="67"/>
        <v>2052</v>
      </c>
      <c r="L145" s="28">
        <f t="shared" si="67"/>
        <v>5037</v>
      </c>
      <c r="M145" s="21">
        <f t="shared" si="67"/>
        <v>0.4</v>
      </c>
      <c r="N145" s="21">
        <f t="shared" si="67"/>
        <v>4.4</v>
      </c>
      <c r="O145" s="21">
        <f t="shared" si="67"/>
        <v>2.8</v>
      </c>
      <c r="P145" s="17">
        <f t="shared" si="67"/>
        <v>7.6000000000000005</v>
      </c>
      <c r="Q145" s="21">
        <f t="shared" si="67"/>
        <v>0.1</v>
      </c>
    </row>
    <row r="146" spans="1:17" ht="12.75" customHeight="1">
      <c r="A146" s="12"/>
      <c r="B146" s="19" t="s">
        <v>146</v>
      </c>
      <c r="C146" s="16">
        <v>746</v>
      </c>
      <c r="D146" s="16">
        <v>2010</v>
      </c>
      <c r="E146" s="16">
        <v>2281</v>
      </c>
      <c r="F146" s="17">
        <v>5037</v>
      </c>
      <c r="G146" s="16">
        <v>47</v>
      </c>
      <c r="H146" s="16">
        <v>140</v>
      </c>
      <c r="I146" s="27">
        <v>223.8</v>
      </c>
      <c r="J146" s="27">
        <v>2761.2</v>
      </c>
      <c r="K146" s="27">
        <v>2052</v>
      </c>
      <c r="L146" s="28">
        <v>5037</v>
      </c>
      <c r="M146" s="16">
        <v>0.4</v>
      </c>
      <c r="N146" s="16">
        <v>4.4</v>
      </c>
      <c r="O146" s="16">
        <v>2.8</v>
      </c>
      <c r="P146" s="17">
        <v>7.6000000000000005</v>
      </c>
      <c r="Q146" s="16">
        <v>0.1</v>
      </c>
    </row>
    <row r="147" spans="1:17" ht="12.75" customHeight="1">
      <c r="A147" s="68" t="s">
        <v>130</v>
      </c>
      <c r="B147" s="69"/>
      <c r="C147" s="10">
        <f aca="true" t="shared" si="68" ref="C147:Q147">SUM(C129,C131,C133,C135,C137,C139,C141,C143,C145)</f>
        <v>6737</v>
      </c>
      <c r="D147" s="10">
        <f t="shared" si="68"/>
        <v>18730</v>
      </c>
      <c r="E147" s="10">
        <f t="shared" si="68"/>
        <v>16589</v>
      </c>
      <c r="F147" s="9">
        <f t="shared" si="68"/>
        <v>42056</v>
      </c>
      <c r="G147" s="10">
        <f t="shared" si="68"/>
        <v>3962</v>
      </c>
      <c r="H147" s="10">
        <f t="shared" si="68"/>
        <v>4858</v>
      </c>
      <c r="I147" s="30">
        <f t="shared" si="68"/>
        <v>2021.1000000000001</v>
      </c>
      <c r="J147" s="30">
        <f t="shared" si="68"/>
        <v>23713.3</v>
      </c>
      <c r="K147" s="30">
        <f t="shared" si="68"/>
        <v>16321.6</v>
      </c>
      <c r="L147" s="31">
        <f t="shared" si="68"/>
        <v>42056</v>
      </c>
      <c r="M147" s="10">
        <f t="shared" si="68"/>
        <v>3.6999999999999997</v>
      </c>
      <c r="N147" s="10">
        <f t="shared" si="68"/>
        <v>37.699999999999996</v>
      </c>
      <c r="O147" s="10">
        <f t="shared" si="68"/>
        <v>22.3</v>
      </c>
      <c r="P147" s="9">
        <f t="shared" si="68"/>
        <v>63.699999999999996</v>
      </c>
      <c r="Q147" s="10">
        <f t="shared" si="68"/>
        <v>6.3</v>
      </c>
    </row>
    <row r="148" spans="1:17" ht="12.75" customHeight="1">
      <c r="A148" s="12" t="s">
        <v>131</v>
      </c>
      <c r="B148" s="18"/>
      <c r="C148" s="13"/>
      <c r="D148" s="13"/>
      <c r="E148" s="13"/>
      <c r="F148" s="14"/>
      <c r="G148" s="13"/>
      <c r="H148" s="13"/>
      <c r="I148" s="13"/>
      <c r="J148" s="13"/>
      <c r="K148" s="13"/>
      <c r="L148" s="14"/>
      <c r="M148" s="13"/>
      <c r="N148" s="13"/>
      <c r="O148" s="13"/>
      <c r="P148" s="14"/>
      <c r="Q148" s="15"/>
    </row>
    <row r="149" spans="1:17" ht="12.75" customHeight="1">
      <c r="A149" s="12"/>
      <c r="B149" s="20" t="s">
        <v>132</v>
      </c>
      <c r="C149" s="21">
        <f aca="true" t="shared" si="69" ref="C149:Q149">SUBTOTAL(109,C150)</f>
        <v>1104</v>
      </c>
      <c r="D149" s="21">
        <f t="shared" si="69"/>
        <v>1377</v>
      </c>
      <c r="E149" s="21">
        <f t="shared" si="69"/>
        <v>713</v>
      </c>
      <c r="F149" s="17">
        <f t="shared" si="69"/>
        <v>3194</v>
      </c>
      <c r="G149" s="21">
        <f t="shared" si="69"/>
        <v>0</v>
      </c>
      <c r="H149" s="21">
        <f t="shared" si="69"/>
        <v>216</v>
      </c>
      <c r="I149" s="29">
        <f t="shared" si="69"/>
        <v>331.2</v>
      </c>
      <c r="J149" s="29">
        <f t="shared" si="69"/>
        <v>1966.82</v>
      </c>
      <c r="K149" s="29">
        <f t="shared" si="69"/>
        <v>895.98</v>
      </c>
      <c r="L149" s="28">
        <f t="shared" si="69"/>
        <v>3194</v>
      </c>
      <c r="M149" s="21">
        <f t="shared" si="69"/>
        <v>0.6</v>
      </c>
      <c r="N149" s="21">
        <f t="shared" si="69"/>
        <v>3.1</v>
      </c>
      <c r="O149" s="21">
        <f t="shared" si="69"/>
        <v>1.2</v>
      </c>
      <c r="P149" s="17">
        <f t="shared" si="69"/>
        <v>4.9</v>
      </c>
      <c r="Q149" s="21">
        <f t="shared" si="69"/>
        <v>0</v>
      </c>
    </row>
    <row r="150" spans="1:17" ht="12.75" customHeight="1">
      <c r="A150" s="12"/>
      <c r="B150" s="19" t="s">
        <v>146</v>
      </c>
      <c r="C150" s="16">
        <v>1104</v>
      </c>
      <c r="D150" s="16">
        <v>1377</v>
      </c>
      <c r="E150" s="16">
        <v>713</v>
      </c>
      <c r="F150" s="17">
        <v>3194</v>
      </c>
      <c r="G150" s="16">
        <v>0</v>
      </c>
      <c r="H150" s="16">
        <v>216</v>
      </c>
      <c r="I150" s="27">
        <v>331.2</v>
      </c>
      <c r="J150" s="27">
        <v>1966.82</v>
      </c>
      <c r="K150" s="27">
        <v>895.98</v>
      </c>
      <c r="L150" s="28">
        <v>3194</v>
      </c>
      <c r="M150" s="16">
        <v>0.6</v>
      </c>
      <c r="N150" s="16">
        <v>3.1</v>
      </c>
      <c r="O150" s="16">
        <v>1.2</v>
      </c>
      <c r="P150" s="17">
        <v>4.9</v>
      </c>
      <c r="Q150" s="16">
        <v>0</v>
      </c>
    </row>
    <row r="151" spans="1:17" ht="12.75" customHeight="1">
      <c r="A151" s="12"/>
      <c r="B151" s="20" t="s">
        <v>133</v>
      </c>
      <c r="C151" s="21">
        <f aca="true" t="shared" si="70" ref="C151:Q151">SUBTOTAL(109,C152)</f>
        <v>1457</v>
      </c>
      <c r="D151" s="21">
        <f t="shared" si="70"/>
        <v>1197</v>
      </c>
      <c r="E151" s="21">
        <f t="shared" si="70"/>
        <v>1134</v>
      </c>
      <c r="F151" s="17">
        <f t="shared" si="70"/>
        <v>3788</v>
      </c>
      <c r="G151" s="21">
        <f t="shared" si="70"/>
        <v>0</v>
      </c>
      <c r="H151" s="21">
        <f t="shared" si="70"/>
        <v>162</v>
      </c>
      <c r="I151" s="29">
        <f t="shared" si="70"/>
        <v>437.1</v>
      </c>
      <c r="J151" s="29">
        <f t="shared" si="70"/>
        <v>2263.52</v>
      </c>
      <c r="K151" s="29">
        <f t="shared" si="70"/>
        <v>1087.38</v>
      </c>
      <c r="L151" s="28">
        <f t="shared" si="70"/>
        <v>3788</v>
      </c>
      <c r="M151" s="21">
        <f t="shared" si="70"/>
        <v>0.8</v>
      </c>
      <c r="N151" s="21">
        <f t="shared" si="70"/>
        <v>3.5</v>
      </c>
      <c r="O151" s="21">
        <f t="shared" si="70"/>
        <v>1.5</v>
      </c>
      <c r="P151" s="17">
        <f t="shared" si="70"/>
        <v>5.8</v>
      </c>
      <c r="Q151" s="21">
        <f t="shared" si="70"/>
        <v>0</v>
      </c>
    </row>
    <row r="152" spans="1:17" ht="12.75" customHeight="1">
      <c r="A152" s="12"/>
      <c r="B152" s="19" t="s">
        <v>146</v>
      </c>
      <c r="C152" s="16">
        <v>1457</v>
      </c>
      <c r="D152" s="16">
        <v>1197</v>
      </c>
      <c r="E152" s="16">
        <v>1134</v>
      </c>
      <c r="F152" s="17">
        <v>3788</v>
      </c>
      <c r="G152" s="16">
        <v>0</v>
      </c>
      <c r="H152" s="16">
        <v>162</v>
      </c>
      <c r="I152" s="27">
        <v>437.1</v>
      </c>
      <c r="J152" s="27">
        <v>2263.52</v>
      </c>
      <c r="K152" s="27">
        <v>1087.38</v>
      </c>
      <c r="L152" s="28">
        <v>3788</v>
      </c>
      <c r="M152" s="16">
        <v>0.8</v>
      </c>
      <c r="N152" s="16">
        <v>3.5</v>
      </c>
      <c r="O152" s="16">
        <v>1.5</v>
      </c>
      <c r="P152" s="17">
        <v>5.8</v>
      </c>
      <c r="Q152" s="16">
        <v>0</v>
      </c>
    </row>
    <row r="153" spans="1:17" ht="12.75" customHeight="1">
      <c r="A153" s="12"/>
      <c r="B153" s="20" t="s">
        <v>134</v>
      </c>
      <c r="C153" s="21">
        <f aca="true" t="shared" si="71" ref="C153:Q153">SUBTOTAL(109,C154)</f>
        <v>337</v>
      </c>
      <c r="D153" s="21">
        <f t="shared" si="71"/>
        <v>280</v>
      </c>
      <c r="E153" s="21">
        <f t="shared" si="71"/>
        <v>1307</v>
      </c>
      <c r="F153" s="17">
        <f t="shared" si="71"/>
        <v>1924</v>
      </c>
      <c r="G153" s="21">
        <f t="shared" si="71"/>
        <v>0</v>
      </c>
      <c r="H153" s="21">
        <f t="shared" si="71"/>
        <v>0</v>
      </c>
      <c r="I153" s="29">
        <f t="shared" si="71"/>
        <v>101.1</v>
      </c>
      <c r="J153" s="29">
        <f t="shared" si="71"/>
        <v>943.5</v>
      </c>
      <c r="K153" s="29">
        <f t="shared" si="71"/>
        <v>879.4</v>
      </c>
      <c r="L153" s="28">
        <f t="shared" si="71"/>
        <v>1924</v>
      </c>
      <c r="M153" s="21">
        <f t="shared" si="71"/>
        <v>0.2</v>
      </c>
      <c r="N153" s="21">
        <f t="shared" si="71"/>
        <v>1.5</v>
      </c>
      <c r="O153" s="21">
        <f t="shared" si="71"/>
        <v>1.2</v>
      </c>
      <c r="P153" s="17">
        <f t="shared" si="71"/>
        <v>2.9</v>
      </c>
      <c r="Q153" s="21">
        <f t="shared" si="71"/>
        <v>0</v>
      </c>
    </row>
    <row r="154" spans="1:17" ht="12.75" customHeight="1">
      <c r="A154" s="12"/>
      <c r="B154" s="19" t="s">
        <v>146</v>
      </c>
      <c r="C154" s="16">
        <v>337</v>
      </c>
      <c r="D154" s="16">
        <v>280</v>
      </c>
      <c r="E154" s="16">
        <v>1307</v>
      </c>
      <c r="F154" s="17">
        <v>1924</v>
      </c>
      <c r="G154" s="16">
        <v>0</v>
      </c>
      <c r="H154" s="16">
        <v>0</v>
      </c>
      <c r="I154" s="27">
        <v>101.1</v>
      </c>
      <c r="J154" s="27">
        <v>943.5</v>
      </c>
      <c r="K154" s="27">
        <v>879.4</v>
      </c>
      <c r="L154" s="28">
        <v>1924</v>
      </c>
      <c r="M154" s="16">
        <v>0.2</v>
      </c>
      <c r="N154" s="16">
        <v>1.5</v>
      </c>
      <c r="O154" s="16">
        <v>1.2</v>
      </c>
      <c r="P154" s="17">
        <v>2.9</v>
      </c>
      <c r="Q154" s="16">
        <v>0</v>
      </c>
    </row>
    <row r="155" spans="1:17" ht="12.75" customHeight="1">
      <c r="A155" s="12"/>
      <c r="B155" s="20" t="s">
        <v>135</v>
      </c>
      <c r="C155" s="21">
        <f aca="true" t="shared" si="72" ref="C155:Q155">SUBTOTAL(109,C156)</f>
        <v>349</v>
      </c>
      <c r="D155" s="21">
        <f t="shared" si="72"/>
        <v>551</v>
      </c>
      <c r="E155" s="21">
        <f t="shared" si="72"/>
        <v>483</v>
      </c>
      <c r="F155" s="17">
        <f t="shared" si="72"/>
        <v>1383</v>
      </c>
      <c r="G155" s="21">
        <f t="shared" si="72"/>
        <v>0</v>
      </c>
      <c r="H155" s="21">
        <f t="shared" si="72"/>
        <v>72</v>
      </c>
      <c r="I155" s="29">
        <f t="shared" si="72"/>
        <v>104.7</v>
      </c>
      <c r="J155" s="29">
        <f t="shared" si="72"/>
        <v>801.16</v>
      </c>
      <c r="K155" s="29">
        <f t="shared" si="72"/>
        <v>477.14</v>
      </c>
      <c r="L155" s="28">
        <f t="shared" si="72"/>
        <v>1383</v>
      </c>
      <c r="M155" s="21">
        <f t="shared" si="72"/>
        <v>0.2</v>
      </c>
      <c r="N155" s="21">
        <f t="shared" si="72"/>
        <v>1.3</v>
      </c>
      <c r="O155" s="21">
        <f t="shared" si="72"/>
        <v>0.7</v>
      </c>
      <c r="P155" s="17">
        <f t="shared" si="72"/>
        <v>2.2</v>
      </c>
      <c r="Q155" s="21">
        <f t="shared" si="72"/>
        <v>0</v>
      </c>
    </row>
    <row r="156" spans="1:17" ht="12.75" customHeight="1">
      <c r="A156" s="12"/>
      <c r="B156" s="19" t="s">
        <v>146</v>
      </c>
      <c r="C156" s="16">
        <v>349</v>
      </c>
      <c r="D156" s="16">
        <v>551</v>
      </c>
      <c r="E156" s="16">
        <v>483</v>
      </c>
      <c r="F156" s="17">
        <v>1383</v>
      </c>
      <c r="G156" s="16">
        <v>0</v>
      </c>
      <c r="H156" s="16">
        <v>72</v>
      </c>
      <c r="I156" s="27">
        <v>104.7</v>
      </c>
      <c r="J156" s="27">
        <v>801.16</v>
      </c>
      <c r="K156" s="27">
        <v>477.14</v>
      </c>
      <c r="L156" s="28">
        <v>1383</v>
      </c>
      <c r="M156" s="16">
        <v>0.2</v>
      </c>
      <c r="N156" s="16">
        <v>1.3</v>
      </c>
      <c r="O156" s="16">
        <v>0.7</v>
      </c>
      <c r="P156" s="17">
        <v>2.2</v>
      </c>
      <c r="Q156" s="16">
        <v>0</v>
      </c>
    </row>
    <row r="157" spans="1:17" ht="12.75" customHeight="1">
      <c r="A157" s="12"/>
      <c r="B157" s="20" t="s">
        <v>136</v>
      </c>
      <c r="C157" s="21">
        <f aca="true" t="shared" si="73" ref="C157:Q157">SUBTOTAL(109,C158)</f>
        <v>696</v>
      </c>
      <c r="D157" s="21">
        <f t="shared" si="73"/>
        <v>41</v>
      </c>
      <c r="E157" s="21">
        <f t="shared" si="73"/>
        <v>1060</v>
      </c>
      <c r="F157" s="17">
        <f t="shared" si="73"/>
        <v>1797</v>
      </c>
      <c r="G157" s="21">
        <f t="shared" si="73"/>
        <v>42</v>
      </c>
      <c r="H157" s="21">
        <f t="shared" si="73"/>
        <v>0</v>
      </c>
      <c r="I157" s="29">
        <f t="shared" si="73"/>
        <v>208.8</v>
      </c>
      <c r="J157" s="29">
        <f t="shared" si="73"/>
        <v>938.26</v>
      </c>
      <c r="K157" s="29">
        <f t="shared" si="73"/>
        <v>649.94</v>
      </c>
      <c r="L157" s="28">
        <f t="shared" si="73"/>
        <v>1797</v>
      </c>
      <c r="M157" s="21">
        <f t="shared" si="73"/>
        <v>0.4</v>
      </c>
      <c r="N157" s="21">
        <f t="shared" si="73"/>
        <v>1.5</v>
      </c>
      <c r="O157" s="21">
        <f t="shared" si="73"/>
        <v>0.9</v>
      </c>
      <c r="P157" s="17">
        <f t="shared" si="73"/>
        <v>2.8</v>
      </c>
      <c r="Q157" s="21">
        <f t="shared" si="73"/>
        <v>0.1</v>
      </c>
    </row>
    <row r="158" spans="1:17" ht="12.75" customHeight="1">
      <c r="A158" s="12"/>
      <c r="B158" s="19" t="s">
        <v>146</v>
      </c>
      <c r="C158" s="16">
        <v>696</v>
      </c>
      <c r="D158" s="16">
        <v>41</v>
      </c>
      <c r="E158" s="16">
        <v>1060</v>
      </c>
      <c r="F158" s="17">
        <v>1797</v>
      </c>
      <c r="G158" s="16">
        <v>42</v>
      </c>
      <c r="H158" s="16">
        <v>0</v>
      </c>
      <c r="I158" s="27">
        <v>208.8</v>
      </c>
      <c r="J158" s="27">
        <v>938.26</v>
      </c>
      <c r="K158" s="27">
        <v>649.94</v>
      </c>
      <c r="L158" s="28">
        <v>1797</v>
      </c>
      <c r="M158" s="16">
        <v>0.4</v>
      </c>
      <c r="N158" s="16">
        <v>1.5</v>
      </c>
      <c r="O158" s="16">
        <v>0.9</v>
      </c>
      <c r="P158" s="17">
        <v>2.8</v>
      </c>
      <c r="Q158" s="16">
        <v>0.1</v>
      </c>
    </row>
    <row r="159" spans="1:17" ht="12.75" customHeight="1">
      <c r="A159" s="12"/>
      <c r="B159" s="20" t="s">
        <v>137</v>
      </c>
      <c r="C159" s="21">
        <f aca="true" t="shared" si="74" ref="C159:Q159">SUBTOTAL(109,C160)</f>
        <v>1526</v>
      </c>
      <c r="D159" s="21">
        <f t="shared" si="74"/>
        <v>1250</v>
      </c>
      <c r="E159" s="21">
        <f t="shared" si="74"/>
        <v>1590</v>
      </c>
      <c r="F159" s="17">
        <f t="shared" si="74"/>
        <v>4366</v>
      </c>
      <c r="G159" s="21">
        <f t="shared" si="74"/>
        <v>0</v>
      </c>
      <c r="H159" s="21">
        <f t="shared" si="74"/>
        <v>302</v>
      </c>
      <c r="I159" s="29">
        <f t="shared" si="74"/>
        <v>457.8</v>
      </c>
      <c r="J159" s="29">
        <f t="shared" si="74"/>
        <v>2529.2</v>
      </c>
      <c r="K159" s="29">
        <f t="shared" si="74"/>
        <v>1379</v>
      </c>
      <c r="L159" s="28">
        <f t="shared" si="74"/>
        <v>4366</v>
      </c>
      <c r="M159" s="21">
        <f t="shared" si="74"/>
        <v>0.9</v>
      </c>
      <c r="N159" s="21">
        <f t="shared" si="74"/>
        <v>4</v>
      </c>
      <c r="O159" s="21">
        <f t="shared" si="74"/>
        <v>1.9</v>
      </c>
      <c r="P159" s="17">
        <f t="shared" si="74"/>
        <v>6.800000000000001</v>
      </c>
      <c r="Q159" s="21">
        <f t="shared" si="74"/>
        <v>0</v>
      </c>
    </row>
    <row r="160" spans="1:17" ht="12.75" customHeight="1">
      <c r="A160" s="12"/>
      <c r="B160" s="19" t="s">
        <v>146</v>
      </c>
      <c r="C160" s="16">
        <v>1526</v>
      </c>
      <c r="D160" s="16">
        <v>1250</v>
      </c>
      <c r="E160" s="16">
        <v>1590</v>
      </c>
      <c r="F160" s="17">
        <v>4366</v>
      </c>
      <c r="G160" s="16">
        <v>0</v>
      </c>
      <c r="H160" s="16">
        <v>302</v>
      </c>
      <c r="I160" s="27">
        <v>457.8</v>
      </c>
      <c r="J160" s="27">
        <v>2529.2</v>
      </c>
      <c r="K160" s="27">
        <v>1379</v>
      </c>
      <c r="L160" s="28">
        <v>4366</v>
      </c>
      <c r="M160" s="16">
        <v>0.9</v>
      </c>
      <c r="N160" s="16">
        <v>4</v>
      </c>
      <c r="O160" s="16">
        <v>1.9</v>
      </c>
      <c r="P160" s="17">
        <v>6.800000000000001</v>
      </c>
      <c r="Q160" s="16">
        <v>0</v>
      </c>
    </row>
    <row r="161" spans="1:17" ht="12.75" customHeight="1">
      <c r="A161" s="12"/>
      <c r="B161" s="20" t="s">
        <v>138</v>
      </c>
      <c r="C161" s="21">
        <f aca="true" t="shared" si="75" ref="C161:Q161">SUBTOTAL(109,C162)</f>
        <v>1589</v>
      </c>
      <c r="D161" s="21">
        <f t="shared" si="75"/>
        <v>1441</v>
      </c>
      <c r="E161" s="21">
        <f t="shared" si="75"/>
        <v>1182</v>
      </c>
      <c r="F161" s="17">
        <f t="shared" si="75"/>
        <v>4212</v>
      </c>
      <c r="G161" s="21">
        <f t="shared" si="75"/>
        <v>2</v>
      </c>
      <c r="H161" s="21">
        <f t="shared" si="75"/>
        <v>202</v>
      </c>
      <c r="I161" s="29">
        <f t="shared" si="75"/>
        <v>476.7</v>
      </c>
      <c r="J161" s="29">
        <f t="shared" si="75"/>
        <v>2536.16</v>
      </c>
      <c r="K161" s="29">
        <f t="shared" si="75"/>
        <v>1199.14</v>
      </c>
      <c r="L161" s="28">
        <f t="shared" si="75"/>
        <v>4212</v>
      </c>
      <c r="M161" s="21">
        <f t="shared" si="75"/>
        <v>0.9</v>
      </c>
      <c r="N161" s="21">
        <f t="shared" si="75"/>
        <v>4</v>
      </c>
      <c r="O161" s="21">
        <f t="shared" si="75"/>
        <v>1.6</v>
      </c>
      <c r="P161" s="17">
        <f t="shared" si="75"/>
        <v>6.5</v>
      </c>
      <c r="Q161" s="21">
        <f t="shared" si="75"/>
        <v>0</v>
      </c>
    </row>
    <row r="162" spans="1:17" ht="12.75" customHeight="1">
      <c r="A162" s="12"/>
      <c r="B162" s="19" t="s">
        <v>146</v>
      </c>
      <c r="C162" s="16">
        <v>1589</v>
      </c>
      <c r="D162" s="16">
        <v>1441</v>
      </c>
      <c r="E162" s="16">
        <v>1182</v>
      </c>
      <c r="F162" s="17">
        <v>4212</v>
      </c>
      <c r="G162" s="16">
        <v>2</v>
      </c>
      <c r="H162" s="16">
        <v>202</v>
      </c>
      <c r="I162" s="27">
        <v>476.7</v>
      </c>
      <c r="J162" s="27">
        <v>2536.16</v>
      </c>
      <c r="K162" s="27">
        <v>1199.14</v>
      </c>
      <c r="L162" s="28">
        <v>4212</v>
      </c>
      <c r="M162" s="16">
        <v>0.9</v>
      </c>
      <c r="N162" s="16">
        <v>4</v>
      </c>
      <c r="O162" s="16">
        <v>1.6</v>
      </c>
      <c r="P162" s="17">
        <v>6.5</v>
      </c>
      <c r="Q162" s="16">
        <v>0</v>
      </c>
    </row>
    <row r="163" spans="1:17" ht="12.75" customHeight="1">
      <c r="A163" s="12"/>
      <c r="B163" s="20" t="s">
        <v>139</v>
      </c>
      <c r="C163" s="21">
        <f aca="true" t="shared" si="76" ref="C163:Q163">SUBTOTAL(109,C164)</f>
        <v>412</v>
      </c>
      <c r="D163" s="21">
        <f t="shared" si="76"/>
        <v>164</v>
      </c>
      <c r="E163" s="21">
        <f t="shared" si="76"/>
        <v>260</v>
      </c>
      <c r="F163" s="17">
        <f t="shared" si="76"/>
        <v>836</v>
      </c>
      <c r="G163" s="21">
        <f t="shared" si="76"/>
        <v>0</v>
      </c>
      <c r="H163" s="21">
        <f t="shared" si="76"/>
        <v>36</v>
      </c>
      <c r="I163" s="29">
        <f t="shared" si="76"/>
        <v>123.6</v>
      </c>
      <c r="J163" s="29">
        <f t="shared" si="76"/>
        <v>500.64</v>
      </c>
      <c r="K163" s="29">
        <f t="shared" si="76"/>
        <v>211.76</v>
      </c>
      <c r="L163" s="28">
        <f t="shared" si="76"/>
        <v>836</v>
      </c>
      <c r="M163" s="21">
        <f t="shared" si="76"/>
        <v>0.2</v>
      </c>
      <c r="N163" s="21">
        <f t="shared" si="76"/>
        <v>0.8</v>
      </c>
      <c r="O163" s="21">
        <f t="shared" si="76"/>
        <v>0.3</v>
      </c>
      <c r="P163" s="17">
        <f t="shared" si="76"/>
        <v>1.3</v>
      </c>
      <c r="Q163" s="21">
        <f t="shared" si="76"/>
        <v>0</v>
      </c>
    </row>
    <row r="164" spans="1:17" ht="12.75" customHeight="1">
      <c r="A164" s="12"/>
      <c r="B164" s="19" t="s">
        <v>146</v>
      </c>
      <c r="C164" s="16">
        <v>412</v>
      </c>
      <c r="D164" s="16">
        <v>164</v>
      </c>
      <c r="E164" s="16">
        <v>260</v>
      </c>
      <c r="F164" s="17">
        <v>836</v>
      </c>
      <c r="G164" s="16">
        <v>0</v>
      </c>
      <c r="H164" s="16">
        <v>36</v>
      </c>
      <c r="I164" s="27">
        <v>123.6</v>
      </c>
      <c r="J164" s="27">
        <v>500.64</v>
      </c>
      <c r="K164" s="27">
        <v>211.76</v>
      </c>
      <c r="L164" s="28">
        <v>836</v>
      </c>
      <c r="M164" s="16">
        <v>0.2</v>
      </c>
      <c r="N164" s="16">
        <v>0.8</v>
      </c>
      <c r="O164" s="16">
        <v>0.3</v>
      </c>
      <c r="P164" s="17">
        <v>1.3</v>
      </c>
      <c r="Q164" s="16">
        <v>0</v>
      </c>
    </row>
    <row r="165" spans="1:17" ht="12.75" customHeight="1">
      <c r="A165" s="12"/>
      <c r="B165" s="20" t="s">
        <v>140</v>
      </c>
      <c r="C165" s="21">
        <f aca="true" t="shared" si="77" ref="C165:Q165">SUBTOTAL(109,C166)</f>
        <v>560</v>
      </c>
      <c r="D165" s="21">
        <f t="shared" si="77"/>
        <v>327</v>
      </c>
      <c r="E165" s="21">
        <f t="shared" si="77"/>
        <v>902</v>
      </c>
      <c r="F165" s="17">
        <f t="shared" si="77"/>
        <v>1789</v>
      </c>
      <c r="G165" s="21">
        <f t="shared" si="77"/>
        <v>0</v>
      </c>
      <c r="H165" s="21">
        <f t="shared" si="77"/>
        <v>38</v>
      </c>
      <c r="I165" s="29">
        <f t="shared" si="77"/>
        <v>168</v>
      </c>
      <c r="J165" s="29">
        <f t="shared" si="77"/>
        <v>968.62</v>
      </c>
      <c r="K165" s="29">
        <f t="shared" si="77"/>
        <v>652.38</v>
      </c>
      <c r="L165" s="28">
        <f t="shared" si="77"/>
        <v>1789</v>
      </c>
      <c r="M165" s="21">
        <f t="shared" si="77"/>
        <v>0.3</v>
      </c>
      <c r="N165" s="21">
        <f t="shared" si="77"/>
        <v>1.5</v>
      </c>
      <c r="O165" s="21">
        <f t="shared" si="77"/>
        <v>0.9</v>
      </c>
      <c r="P165" s="17">
        <f t="shared" si="77"/>
        <v>2.7</v>
      </c>
      <c r="Q165" s="21">
        <f t="shared" si="77"/>
        <v>0</v>
      </c>
    </row>
    <row r="166" spans="1:17" ht="12.75" customHeight="1">
      <c r="A166" s="12"/>
      <c r="B166" s="19" t="s">
        <v>146</v>
      </c>
      <c r="C166" s="16">
        <v>560</v>
      </c>
      <c r="D166" s="16">
        <v>327</v>
      </c>
      <c r="E166" s="16">
        <v>902</v>
      </c>
      <c r="F166" s="17">
        <v>1789</v>
      </c>
      <c r="G166" s="16">
        <v>0</v>
      </c>
      <c r="H166" s="16">
        <v>38</v>
      </c>
      <c r="I166" s="27">
        <v>168</v>
      </c>
      <c r="J166" s="27">
        <v>968.62</v>
      </c>
      <c r="K166" s="27">
        <v>652.38</v>
      </c>
      <c r="L166" s="28">
        <v>1789</v>
      </c>
      <c r="M166" s="16">
        <v>0.3</v>
      </c>
      <c r="N166" s="16">
        <v>1.5</v>
      </c>
      <c r="O166" s="16">
        <v>0.9</v>
      </c>
      <c r="P166" s="17">
        <v>2.7</v>
      </c>
      <c r="Q166" s="16">
        <v>0</v>
      </c>
    </row>
    <row r="167" spans="1:17" ht="12.75" customHeight="1">
      <c r="A167" s="12"/>
      <c r="B167" s="20" t="s">
        <v>141</v>
      </c>
      <c r="C167" s="21">
        <f aca="true" t="shared" si="78" ref="C167:Q167">SUBTOTAL(109,C168)</f>
        <v>3185</v>
      </c>
      <c r="D167" s="21">
        <f t="shared" si="78"/>
        <v>4079</v>
      </c>
      <c r="E167" s="21">
        <f t="shared" si="78"/>
        <v>2082</v>
      </c>
      <c r="F167" s="17">
        <f t="shared" si="78"/>
        <v>9346</v>
      </c>
      <c r="G167" s="21">
        <f t="shared" si="78"/>
        <v>194</v>
      </c>
      <c r="H167" s="21">
        <f t="shared" si="78"/>
        <v>818</v>
      </c>
      <c r="I167" s="29">
        <f t="shared" si="78"/>
        <v>955.5</v>
      </c>
      <c r="J167" s="29">
        <f t="shared" si="78"/>
        <v>5754.44</v>
      </c>
      <c r="K167" s="29">
        <f t="shared" si="78"/>
        <v>2636.06</v>
      </c>
      <c r="L167" s="28">
        <f t="shared" si="78"/>
        <v>9346</v>
      </c>
      <c r="M167" s="21">
        <f t="shared" si="78"/>
        <v>1.7</v>
      </c>
      <c r="N167" s="21">
        <f t="shared" si="78"/>
        <v>8.9</v>
      </c>
      <c r="O167" s="21">
        <f t="shared" si="78"/>
        <v>3.5</v>
      </c>
      <c r="P167" s="17">
        <f t="shared" si="78"/>
        <v>14.1</v>
      </c>
      <c r="Q167" s="21">
        <f t="shared" si="78"/>
        <v>0.3</v>
      </c>
    </row>
    <row r="168" spans="1:17" ht="12.75" customHeight="1">
      <c r="A168" s="12"/>
      <c r="B168" s="19" t="s">
        <v>146</v>
      </c>
      <c r="C168" s="16">
        <v>3185</v>
      </c>
      <c r="D168" s="16">
        <v>4079</v>
      </c>
      <c r="E168" s="16">
        <v>2082</v>
      </c>
      <c r="F168" s="17">
        <v>9346</v>
      </c>
      <c r="G168" s="16">
        <v>194</v>
      </c>
      <c r="H168" s="16">
        <v>818</v>
      </c>
      <c r="I168" s="27">
        <v>955.5</v>
      </c>
      <c r="J168" s="27">
        <v>5754.44</v>
      </c>
      <c r="K168" s="27">
        <v>2636.06</v>
      </c>
      <c r="L168" s="28">
        <v>9346</v>
      </c>
      <c r="M168" s="16">
        <v>1.7</v>
      </c>
      <c r="N168" s="16">
        <v>8.9</v>
      </c>
      <c r="O168" s="16">
        <v>3.5</v>
      </c>
      <c r="P168" s="17">
        <v>14.1</v>
      </c>
      <c r="Q168" s="16">
        <v>0.3</v>
      </c>
    </row>
    <row r="169" spans="1:17" ht="12.75" customHeight="1">
      <c r="A169" s="68" t="s">
        <v>142</v>
      </c>
      <c r="B169" s="69"/>
      <c r="C169" s="10">
        <f aca="true" t="shared" si="79" ref="C169:Q169">SUM(C149,C151,C153,C155,C157,C159,C161,C163,C165,C167)</f>
        <v>11215</v>
      </c>
      <c r="D169" s="10">
        <f t="shared" si="79"/>
        <v>10707</v>
      </c>
      <c r="E169" s="10">
        <f t="shared" si="79"/>
        <v>10713</v>
      </c>
      <c r="F169" s="9">
        <f t="shared" si="79"/>
        <v>32635</v>
      </c>
      <c r="G169" s="10">
        <f t="shared" si="79"/>
        <v>238</v>
      </c>
      <c r="H169" s="10">
        <f t="shared" si="79"/>
        <v>1846</v>
      </c>
      <c r="I169" s="30">
        <f t="shared" si="79"/>
        <v>3364.5</v>
      </c>
      <c r="J169" s="30">
        <f t="shared" si="79"/>
        <v>19202.32</v>
      </c>
      <c r="K169" s="30">
        <f t="shared" si="79"/>
        <v>10068.18</v>
      </c>
      <c r="L169" s="31">
        <f t="shared" si="79"/>
        <v>32635</v>
      </c>
      <c r="M169" s="10">
        <f t="shared" si="79"/>
        <v>6.199999999999999</v>
      </c>
      <c r="N169" s="10">
        <f t="shared" si="79"/>
        <v>30.1</v>
      </c>
      <c r="O169" s="10">
        <f t="shared" si="79"/>
        <v>13.700000000000001</v>
      </c>
      <c r="P169" s="9">
        <f t="shared" si="79"/>
        <v>50.00000000000001</v>
      </c>
      <c r="Q169" s="10">
        <f t="shared" si="79"/>
        <v>0.4</v>
      </c>
    </row>
    <row r="170" spans="1:17" ht="12.75" customHeight="1">
      <c r="A170" s="70" t="s">
        <v>18</v>
      </c>
      <c r="B170" s="71"/>
      <c r="C170" s="11">
        <f aca="true" t="shared" si="80" ref="C170:Q170">SUM(C31,C39,C53,C83,C101,C115,C127,C147,C169)</f>
        <v>51519</v>
      </c>
      <c r="D170" s="11">
        <f t="shared" si="80"/>
        <v>86556</v>
      </c>
      <c r="E170" s="11">
        <f t="shared" si="80"/>
        <v>111575</v>
      </c>
      <c r="F170" s="11">
        <f t="shared" si="80"/>
        <v>249650</v>
      </c>
      <c r="G170" s="11">
        <f t="shared" si="80"/>
        <v>62310</v>
      </c>
      <c r="H170" s="11">
        <f t="shared" si="80"/>
        <v>21983</v>
      </c>
      <c r="I170" s="32">
        <f t="shared" si="80"/>
        <v>15455.7</v>
      </c>
      <c r="J170" s="32">
        <f t="shared" si="80"/>
        <v>137820.26</v>
      </c>
      <c r="K170" s="32">
        <f t="shared" si="80"/>
        <v>96374.04000000001</v>
      </c>
      <c r="L170" s="32">
        <f t="shared" si="80"/>
        <v>249650</v>
      </c>
      <c r="M170" s="11">
        <f t="shared" si="80"/>
        <v>28.4</v>
      </c>
      <c r="N170" s="11">
        <f t="shared" si="80"/>
        <v>216.09999999999997</v>
      </c>
      <c r="O170" s="11">
        <f t="shared" si="80"/>
        <v>130.4</v>
      </c>
      <c r="P170" s="11">
        <f t="shared" si="80"/>
        <v>374.9</v>
      </c>
      <c r="Q170" s="11">
        <f t="shared" si="80"/>
        <v>97.3</v>
      </c>
    </row>
    <row r="171" spans="1:1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9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</sheetData>
  <sheetProtection/>
  <mergeCells count="26">
    <mergeCell ref="A127:B127"/>
    <mergeCell ref="A147:B147"/>
    <mergeCell ref="A170:B170"/>
    <mergeCell ref="A169:B169"/>
    <mergeCell ref="A31:B31"/>
    <mergeCell ref="A39:B39"/>
    <mergeCell ref="A53:B53"/>
    <mergeCell ref="A83:B83"/>
    <mergeCell ref="A101:B101"/>
    <mergeCell ref="A115:B115"/>
    <mergeCell ref="E8:E9"/>
    <mergeCell ref="H8:H9"/>
    <mergeCell ref="I8:I9"/>
    <mergeCell ref="J8:J9"/>
    <mergeCell ref="K8:K9"/>
    <mergeCell ref="M8:M9"/>
    <mergeCell ref="C2:O2"/>
    <mergeCell ref="A6:A9"/>
    <mergeCell ref="B6:B9"/>
    <mergeCell ref="C6:H7"/>
    <mergeCell ref="I6:L7"/>
    <mergeCell ref="M6:Q7"/>
    <mergeCell ref="C8:C9"/>
    <mergeCell ref="D8:D9"/>
    <mergeCell ref="N8:N9"/>
    <mergeCell ref="O8:O9"/>
  </mergeCells>
  <printOptions/>
  <pageMargins left="0.7" right="0.7" top="0.75" bottom="0.75" header="0.3" footer="0.3"/>
  <pageSetup horizontalDpi="1200" verticalDpi="1200" orientation="portrait" paperSize="9" scale="5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="80" zoomScaleSheetLayoutView="80" workbookViewId="0" topLeftCell="A52">
      <selection activeCell="V74" sqref="V74"/>
    </sheetView>
  </sheetViews>
  <sheetFormatPr defaultColWidth="9.140625" defaultRowHeight="12.75"/>
  <cols>
    <col min="1" max="1" width="12.140625" style="13" customWidth="1"/>
    <col min="2" max="2" width="16.140625" style="13" customWidth="1"/>
    <col min="3" max="17" width="8.7109375" style="13" customWidth="1"/>
    <col min="18" max="16384" width="9.140625" style="13" customWidth="1"/>
  </cols>
  <sheetData>
    <row r="1" spans="7:15" ht="12.75">
      <c r="G1" s="119"/>
      <c r="H1" s="119"/>
      <c r="I1" s="120" t="s">
        <v>148</v>
      </c>
      <c r="J1" s="120"/>
      <c r="K1" s="120"/>
      <c r="L1" s="119"/>
      <c r="M1" s="119"/>
      <c r="N1" s="119"/>
      <c r="O1" s="119"/>
    </row>
    <row r="2" spans="7:17" ht="12.75">
      <c r="G2" s="119"/>
      <c r="H2" s="119"/>
      <c r="I2" s="121" t="s">
        <v>149</v>
      </c>
      <c r="J2" s="121"/>
      <c r="K2" s="121"/>
      <c r="L2" s="121"/>
      <c r="M2" s="122"/>
      <c r="N2" s="122"/>
      <c r="O2" s="121" t="s">
        <v>150</v>
      </c>
      <c r="P2" s="121"/>
      <c r="Q2" s="121"/>
    </row>
    <row r="3" spans="7:15" ht="12.75">
      <c r="G3" s="119"/>
      <c r="H3" s="119"/>
      <c r="I3" s="123"/>
      <c r="J3" s="123"/>
      <c r="K3" s="123"/>
      <c r="L3" s="124"/>
      <c r="M3" s="124"/>
      <c r="N3" s="125"/>
      <c r="O3" s="125"/>
    </row>
    <row r="4" spans="7:15" ht="12.75">
      <c r="G4" s="119"/>
      <c r="H4" s="119"/>
      <c r="I4" s="126" t="s">
        <v>151</v>
      </c>
      <c r="J4" s="126"/>
      <c r="K4" s="126"/>
      <c r="L4" s="124"/>
      <c r="M4" s="124"/>
      <c r="N4" s="125"/>
      <c r="O4" s="125"/>
    </row>
    <row r="5" spans="3:16" ht="12.75">
      <c r="C5" s="127"/>
      <c r="D5" s="127"/>
      <c r="E5" s="127"/>
      <c r="F5" s="127"/>
      <c r="G5" s="119"/>
      <c r="H5" s="119"/>
      <c r="I5" s="121" t="s">
        <v>152</v>
      </c>
      <c r="J5" s="121"/>
      <c r="K5" s="121"/>
      <c r="L5" s="121"/>
      <c r="M5" s="122"/>
      <c r="N5" s="122"/>
      <c r="O5" s="128" t="s">
        <v>153</v>
      </c>
      <c r="P5" s="128"/>
    </row>
    <row r="6" spans="2:17" ht="12.75">
      <c r="B6" s="127"/>
      <c r="C6" s="127"/>
      <c r="D6" s="127"/>
      <c r="E6" s="127"/>
      <c r="F6" s="127"/>
      <c r="G6" s="119"/>
      <c r="H6" s="119"/>
      <c r="I6" s="123"/>
      <c r="J6" s="123"/>
      <c r="K6" s="123"/>
      <c r="L6" s="72"/>
      <c r="M6" s="124"/>
      <c r="N6" s="124"/>
      <c r="P6" s="125"/>
      <c r="Q6" s="125"/>
    </row>
    <row r="7" spans="3:17" ht="12.75">
      <c r="C7" s="127" t="s">
        <v>147</v>
      </c>
      <c r="D7" s="127"/>
      <c r="E7" s="127"/>
      <c r="F7" s="127"/>
      <c r="G7" s="119"/>
      <c r="H7" s="119"/>
      <c r="I7" s="123"/>
      <c r="J7" s="123"/>
      <c r="K7" s="123"/>
      <c r="L7" s="72"/>
      <c r="M7" s="124"/>
      <c r="N7" s="124"/>
      <c r="P7" s="72"/>
      <c r="Q7" s="125"/>
    </row>
    <row r="8" spans="7:17" ht="13.5" thickBot="1">
      <c r="G8" s="119"/>
      <c r="H8" s="119"/>
      <c r="I8" s="119"/>
      <c r="J8" s="119"/>
      <c r="K8" s="119"/>
      <c r="L8" s="119"/>
      <c r="M8" s="119"/>
      <c r="N8" s="119"/>
      <c r="O8" s="119"/>
      <c r="P8" s="133">
        <v>41927</v>
      </c>
      <c r="Q8" s="133"/>
    </row>
    <row r="9" spans="1:17" ht="13.5" customHeight="1">
      <c r="A9" s="75" t="s">
        <v>0</v>
      </c>
      <c r="B9" s="76" t="s">
        <v>1</v>
      </c>
      <c r="C9" s="77" t="s">
        <v>3</v>
      </c>
      <c r="D9" s="78"/>
      <c r="E9" s="78"/>
      <c r="F9" s="78"/>
      <c r="G9" s="78"/>
      <c r="H9" s="79"/>
      <c r="I9" s="80" t="s">
        <v>4</v>
      </c>
      <c r="J9" s="81"/>
      <c r="K9" s="81"/>
      <c r="L9" s="82"/>
      <c r="M9" s="77" t="s">
        <v>5</v>
      </c>
      <c r="N9" s="78"/>
      <c r="O9" s="78"/>
      <c r="P9" s="78"/>
      <c r="Q9" s="83"/>
    </row>
    <row r="10" spans="1:17" ht="13.5" thickBot="1">
      <c r="A10" s="84"/>
      <c r="B10" s="85"/>
      <c r="C10" s="86"/>
      <c r="D10" s="87"/>
      <c r="E10" s="87"/>
      <c r="F10" s="87"/>
      <c r="G10" s="87"/>
      <c r="H10" s="88"/>
      <c r="I10" s="89"/>
      <c r="J10" s="90"/>
      <c r="K10" s="90"/>
      <c r="L10" s="91"/>
      <c r="M10" s="86"/>
      <c r="N10" s="87"/>
      <c r="O10" s="87"/>
      <c r="P10" s="87"/>
      <c r="Q10" s="92"/>
    </row>
    <row r="11" spans="1:17" ht="12.75">
      <c r="A11" s="84"/>
      <c r="B11" s="85"/>
      <c r="C11" s="93" t="s">
        <v>14</v>
      </c>
      <c r="D11" s="94" t="s">
        <v>15</v>
      </c>
      <c r="E11" s="94" t="s">
        <v>16</v>
      </c>
      <c r="F11" s="95" t="s">
        <v>9</v>
      </c>
      <c r="G11" s="95" t="s">
        <v>12</v>
      </c>
      <c r="H11" s="96" t="s">
        <v>2</v>
      </c>
      <c r="I11" s="97" t="s">
        <v>6</v>
      </c>
      <c r="J11" s="98" t="s">
        <v>7</v>
      </c>
      <c r="K11" s="98" t="s">
        <v>8</v>
      </c>
      <c r="L11" s="99" t="s">
        <v>9</v>
      </c>
      <c r="M11" s="100" t="s">
        <v>6</v>
      </c>
      <c r="N11" s="101" t="s">
        <v>7</v>
      </c>
      <c r="O11" s="101" t="s">
        <v>8</v>
      </c>
      <c r="P11" s="102" t="s">
        <v>9</v>
      </c>
      <c r="Q11" s="95" t="s">
        <v>12</v>
      </c>
    </row>
    <row r="12" spans="1:17" ht="13.5" thickBot="1">
      <c r="A12" s="103"/>
      <c r="B12" s="104"/>
      <c r="C12" s="105"/>
      <c r="D12" s="106"/>
      <c r="E12" s="106"/>
      <c r="F12" s="107" t="s">
        <v>10</v>
      </c>
      <c r="G12" s="107" t="s">
        <v>13</v>
      </c>
      <c r="H12" s="103"/>
      <c r="I12" s="108"/>
      <c r="J12" s="109"/>
      <c r="K12" s="109"/>
      <c r="L12" s="110" t="s">
        <v>10</v>
      </c>
      <c r="M12" s="111"/>
      <c r="N12" s="112"/>
      <c r="O12" s="112"/>
      <c r="P12" s="113" t="s">
        <v>11</v>
      </c>
      <c r="Q12" s="107" t="s">
        <v>13</v>
      </c>
    </row>
    <row r="13" spans="1:17" ht="12.75" customHeight="1">
      <c r="A13" s="12" t="s">
        <v>22</v>
      </c>
      <c r="B13" s="114"/>
      <c r="F13" s="14"/>
      <c r="L13" s="14"/>
      <c r="P13" s="14"/>
      <c r="Q13" s="15"/>
    </row>
    <row r="14" spans="1:17" ht="12.75" customHeight="1">
      <c r="A14" s="12"/>
      <c r="B14" s="74" t="s">
        <v>23</v>
      </c>
      <c r="C14" s="16">
        <v>108</v>
      </c>
      <c r="D14" s="16">
        <v>190</v>
      </c>
      <c r="E14" s="16">
        <v>330</v>
      </c>
      <c r="F14" s="17">
        <v>628</v>
      </c>
      <c r="G14" s="16">
        <v>628</v>
      </c>
      <c r="H14" s="16">
        <v>0</v>
      </c>
      <c r="I14" s="27">
        <v>32.4</v>
      </c>
      <c r="J14" s="27">
        <v>333</v>
      </c>
      <c r="K14" s="27">
        <v>262.6</v>
      </c>
      <c r="L14" s="28">
        <v>628</v>
      </c>
      <c r="M14" s="16">
        <v>0.1</v>
      </c>
      <c r="N14" s="16">
        <v>0.5</v>
      </c>
      <c r="O14" s="16">
        <v>0.4</v>
      </c>
      <c r="P14" s="17">
        <v>1</v>
      </c>
      <c r="Q14" s="16">
        <v>1</v>
      </c>
    </row>
    <row r="15" spans="1:17" ht="12.75" customHeight="1">
      <c r="A15" s="12"/>
      <c r="B15" s="74" t="s">
        <v>27</v>
      </c>
      <c r="C15" s="16">
        <v>412</v>
      </c>
      <c r="D15" s="16">
        <v>189</v>
      </c>
      <c r="E15" s="16">
        <v>3686</v>
      </c>
      <c r="F15" s="17">
        <v>4287</v>
      </c>
      <c r="G15" s="16">
        <v>3553</v>
      </c>
      <c r="H15" s="16">
        <v>0</v>
      </c>
      <c r="I15" s="27">
        <v>123.6</v>
      </c>
      <c r="J15" s="27">
        <v>1887.54</v>
      </c>
      <c r="K15" s="27">
        <v>2275.86</v>
      </c>
      <c r="L15" s="28">
        <v>4287</v>
      </c>
      <c r="M15" s="16">
        <v>0.2</v>
      </c>
      <c r="N15" s="16">
        <v>2.9</v>
      </c>
      <c r="O15" s="16">
        <v>3.1</v>
      </c>
      <c r="P15" s="17">
        <v>6.2</v>
      </c>
      <c r="Q15" s="16">
        <v>5.6</v>
      </c>
    </row>
    <row r="16" spans="1:17" ht="12.75" customHeight="1">
      <c r="A16" s="12"/>
      <c r="B16" s="74" t="s">
        <v>28</v>
      </c>
      <c r="C16" s="16">
        <v>162</v>
      </c>
      <c r="D16" s="16">
        <v>163</v>
      </c>
      <c r="E16" s="16">
        <v>504</v>
      </c>
      <c r="F16" s="17">
        <v>829</v>
      </c>
      <c r="G16" s="16">
        <v>762</v>
      </c>
      <c r="H16" s="16">
        <v>0</v>
      </c>
      <c r="I16" s="27">
        <v>48.6</v>
      </c>
      <c r="J16" s="27">
        <v>422.58</v>
      </c>
      <c r="K16" s="27">
        <v>357.82</v>
      </c>
      <c r="L16" s="28">
        <v>829</v>
      </c>
      <c r="M16" s="16">
        <v>0.1</v>
      </c>
      <c r="N16" s="16">
        <v>0.7</v>
      </c>
      <c r="O16" s="16">
        <v>0.5</v>
      </c>
      <c r="P16" s="17">
        <v>1.2999999999999998</v>
      </c>
      <c r="Q16" s="16">
        <v>1.2</v>
      </c>
    </row>
    <row r="17" spans="1:17" ht="12.75" customHeight="1">
      <c r="A17" s="12"/>
      <c r="B17" s="74" t="s">
        <v>29</v>
      </c>
      <c r="C17" s="16">
        <v>152</v>
      </c>
      <c r="D17" s="16">
        <v>355</v>
      </c>
      <c r="E17" s="16">
        <v>1326</v>
      </c>
      <c r="F17" s="17">
        <v>1833</v>
      </c>
      <c r="G17" s="16">
        <v>1598</v>
      </c>
      <c r="H17" s="16">
        <v>0</v>
      </c>
      <c r="I17" s="27">
        <v>45.6</v>
      </c>
      <c r="J17" s="27">
        <v>871.1</v>
      </c>
      <c r="K17" s="27">
        <v>916.3</v>
      </c>
      <c r="L17" s="28">
        <v>1833</v>
      </c>
      <c r="M17" s="16">
        <v>0.1</v>
      </c>
      <c r="N17" s="16">
        <v>1.4</v>
      </c>
      <c r="O17" s="16">
        <v>1.3</v>
      </c>
      <c r="P17" s="17">
        <v>2.8</v>
      </c>
      <c r="Q17" s="16">
        <v>2.5</v>
      </c>
    </row>
    <row r="18" spans="1:17" ht="12.75" customHeight="1">
      <c r="A18" s="12"/>
      <c r="B18" s="74" t="s">
        <v>31</v>
      </c>
      <c r="C18" s="16">
        <v>30</v>
      </c>
      <c r="D18" s="16">
        <v>20</v>
      </c>
      <c r="E18" s="16">
        <v>70</v>
      </c>
      <c r="F18" s="17">
        <v>120</v>
      </c>
      <c r="G18" s="16">
        <v>106</v>
      </c>
      <c r="H18" s="16">
        <v>0</v>
      </c>
      <c r="I18" s="27">
        <v>9</v>
      </c>
      <c r="J18" s="27">
        <v>62.2</v>
      </c>
      <c r="K18" s="27">
        <v>48.8</v>
      </c>
      <c r="L18" s="28">
        <v>120</v>
      </c>
      <c r="M18" s="16">
        <v>0</v>
      </c>
      <c r="N18" s="16">
        <v>0.1</v>
      </c>
      <c r="O18" s="16">
        <v>0.1</v>
      </c>
      <c r="P18" s="17">
        <v>0.2</v>
      </c>
      <c r="Q18" s="16">
        <v>0.2</v>
      </c>
    </row>
    <row r="19" spans="1:17" ht="12.75" customHeight="1">
      <c r="A19" s="12"/>
      <c r="B19" s="74" t="s">
        <v>32</v>
      </c>
      <c r="C19" s="16">
        <v>114</v>
      </c>
      <c r="D19" s="16">
        <v>139</v>
      </c>
      <c r="E19" s="16">
        <v>894</v>
      </c>
      <c r="F19" s="17">
        <v>1147</v>
      </c>
      <c r="G19" s="16">
        <v>1098</v>
      </c>
      <c r="H19" s="16">
        <v>0</v>
      </c>
      <c r="I19" s="27">
        <v>34.2</v>
      </c>
      <c r="J19" s="27">
        <v>529.14</v>
      </c>
      <c r="K19" s="27">
        <v>583.66</v>
      </c>
      <c r="L19" s="28">
        <v>1147</v>
      </c>
      <c r="M19" s="16">
        <v>0.1</v>
      </c>
      <c r="N19" s="16">
        <v>0.8</v>
      </c>
      <c r="O19" s="16">
        <v>0.8</v>
      </c>
      <c r="P19" s="17">
        <v>1.7000000000000002</v>
      </c>
      <c r="Q19" s="16">
        <v>1.7</v>
      </c>
    </row>
    <row r="20" spans="1:17" ht="12.75" customHeight="1">
      <c r="A20" s="12"/>
      <c r="B20" s="74" t="s">
        <v>33</v>
      </c>
      <c r="C20" s="16">
        <v>34</v>
      </c>
      <c r="D20" s="16">
        <v>40</v>
      </c>
      <c r="E20" s="16">
        <v>311</v>
      </c>
      <c r="F20" s="17">
        <v>385</v>
      </c>
      <c r="G20" s="16">
        <v>331</v>
      </c>
      <c r="H20" s="16">
        <v>0</v>
      </c>
      <c r="I20" s="27">
        <v>10.2</v>
      </c>
      <c r="J20" s="27">
        <v>174.6</v>
      </c>
      <c r="K20" s="27">
        <v>200.2</v>
      </c>
      <c r="L20" s="28">
        <v>385</v>
      </c>
      <c r="M20" s="16">
        <v>0</v>
      </c>
      <c r="N20" s="16">
        <v>0.3</v>
      </c>
      <c r="O20" s="16">
        <v>0.3</v>
      </c>
      <c r="P20" s="17">
        <v>0.6</v>
      </c>
      <c r="Q20" s="16">
        <v>0.5</v>
      </c>
    </row>
    <row r="21" spans="1:17" ht="12.75" customHeight="1">
      <c r="A21" s="12"/>
      <c r="B21" s="74" t="s">
        <v>34</v>
      </c>
      <c r="C21" s="16">
        <v>16</v>
      </c>
      <c r="D21" s="16">
        <v>18</v>
      </c>
      <c r="E21" s="16">
        <v>118</v>
      </c>
      <c r="F21" s="17">
        <v>152</v>
      </c>
      <c r="G21" s="16">
        <v>129</v>
      </c>
      <c r="H21" s="16">
        <v>0</v>
      </c>
      <c r="I21" s="27">
        <v>4.8</v>
      </c>
      <c r="J21" s="27">
        <v>70.28</v>
      </c>
      <c r="K21" s="27">
        <v>76.92</v>
      </c>
      <c r="L21" s="28">
        <v>152</v>
      </c>
      <c r="M21" s="16">
        <v>0</v>
      </c>
      <c r="N21" s="16">
        <v>0.1</v>
      </c>
      <c r="O21" s="16">
        <v>0.1</v>
      </c>
      <c r="P21" s="17">
        <v>0.2</v>
      </c>
      <c r="Q21" s="16">
        <v>0.2</v>
      </c>
    </row>
    <row r="22" spans="1:17" s="131" customFormat="1" ht="12.75" customHeight="1">
      <c r="A22" s="115" t="s">
        <v>35</v>
      </c>
      <c r="B22" s="116"/>
      <c r="C22" s="9">
        <f>SUM(C14:C21)</f>
        <v>1028</v>
      </c>
      <c r="D22" s="9">
        <f aca="true" t="shared" si="0" ref="D22:Q22">SUM(D14:D21)</f>
        <v>1114</v>
      </c>
      <c r="E22" s="9">
        <f t="shared" si="0"/>
        <v>7239</v>
      </c>
      <c r="F22" s="9">
        <f t="shared" si="0"/>
        <v>9381</v>
      </c>
      <c r="G22" s="9">
        <f t="shared" si="0"/>
        <v>8205</v>
      </c>
      <c r="H22" s="9">
        <f t="shared" si="0"/>
        <v>0</v>
      </c>
      <c r="I22" s="31">
        <f t="shared" si="0"/>
        <v>308.4</v>
      </c>
      <c r="J22" s="31">
        <f t="shared" si="0"/>
        <v>4350.44</v>
      </c>
      <c r="K22" s="31">
        <f t="shared" si="0"/>
        <v>4722.16</v>
      </c>
      <c r="L22" s="9">
        <f t="shared" si="0"/>
        <v>9381</v>
      </c>
      <c r="M22" s="9">
        <f t="shared" si="0"/>
        <v>0.6</v>
      </c>
      <c r="N22" s="9">
        <f t="shared" si="0"/>
        <v>6.799999999999999</v>
      </c>
      <c r="O22" s="9">
        <f t="shared" si="0"/>
        <v>6.599999999999999</v>
      </c>
      <c r="P22" s="130">
        <f t="shared" si="0"/>
        <v>13.999999999999998</v>
      </c>
      <c r="Q22" s="9">
        <f t="shared" si="0"/>
        <v>12.899999999999999</v>
      </c>
    </row>
    <row r="23" spans="1:17" ht="12.75" customHeight="1">
      <c r="A23" s="12" t="s">
        <v>36</v>
      </c>
      <c r="B23" s="114"/>
      <c r="F23" s="14"/>
      <c r="L23" s="14"/>
      <c r="P23" s="14"/>
      <c r="Q23" s="15"/>
    </row>
    <row r="24" spans="1:17" ht="12.75" customHeight="1">
      <c r="A24" s="12"/>
      <c r="B24" s="74" t="s">
        <v>38</v>
      </c>
      <c r="C24" s="16">
        <v>24</v>
      </c>
      <c r="D24" s="16">
        <v>2</v>
      </c>
      <c r="E24" s="16">
        <v>16</v>
      </c>
      <c r="F24" s="17">
        <v>42</v>
      </c>
      <c r="G24" s="16">
        <v>42</v>
      </c>
      <c r="H24" s="16">
        <v>0</v>
      </c>
      <c r="I24" s="27">
        <v>7.2</v>
      </c>
      <c r="J24" s="27">
        <v>24.52</v>
      </c>
      <c r="K24" s="27">
        <v>10.28</v>
      </c>
      <c r="L24" s="28">
        <v>42</v>
      </c>
      <c r="M24" s="16">
        <v>0</v>
      </c>
      <c r="N24" s="16">
        <v>0</v>
      </c>
      <c r="O24" s="16">
        <v>0</v>
      </c>
      <c r="P24" s="17">
        <v>0</v>
      </c>
      <c r="Q24" s="16">
        <v>0.1</v>
      </c>
    </row>
    <row r="25" spans="1:17" ht="12.75" customHeight="1">
      <c r="A25" s="12"/>
      <c r="B25" s="74" t="s">
        <v>40</v>
      </c>
      <c r="C25" s="16">
        <v>82</v>
      </c>
      <c r="D25" s="16">
        <v>32</v>
      </c>
      <c r="E25" s="16">
        <v>344</v>
      </c>
      <c r="F25" s="17">
        <v>458</v>
      </c>
      <c r="G25" s="16">
        <v>45</v>
      </c>
      <c r="H25" s="16">
        <v>0</v>
      </c>
      <c r="I25" s="27">
        <v>24.6</v>
      </c>
      <c r="J25" s="27">
        <v>216.12</v>
      </c>
      <c r="K25" s="27">
        <v>217.28</v>
      </c>
      <c r="L25" s="28">
        <v>458</v>
      </c>
      <c r="M25" s="16">
        <v>0</v>
      </c>
      <c r="N25" s="16">
        <v>0.3</v>
      </c>
      <c r="O25" s="16">
        <v>0.3</v>
      </c>
      <c r="P25" s="17">
        <v>0.6</v>
      </c>
      <c r="Q25" s="16">
        <v>0.1</v>
      </c>
    </row>
    <row r="26" spans="1:17" ht="12.75" customHeight="1">
      <c r="A26" s="12"/>
      <c r="B26" s="74" t="s">
        <v>42</v>
      </c>
      <c r="C26" s="16">
        <v>209</v>
      </c>
      <c r="D26" s="16">
        <v>230</v>
      </c>
      <c r="E26" s="16">
        <v>772</v>
      </c>
      <c r="F26" s="17">
        <v>1211</v>
      </c>
      <c r="G26" s="16">
        <v>913</v>
      </c>
      <c r="H26" s="16">
        <v>0</v>
      </c>
      <c r="I26" s="27">
        <v>62.7</v>
      </c>
      <c r="J26" s="27">
        <v>606.9</v>
      </c>
      <c r="K26" s="27">
        <v>541.4</v>
      </c>
      <c r="L26" s="28">
        <v>1211</v>
      </c>
      <c r="M26" s="16">
        <v>0.1</v>
      </c>
      <c r="N26" s="16">
        <v>0.9</v>
      </c>
      <c r="O26" s="16">
        <v>0.7</v>
      </c>
      <c r="P26" s="17">
        <v>1.7</v>
      </c>
      <c r="Q26" s="16">
        <v>1.4</v>
      </c>
    </row>
    <row r="27" spans="1:17" s="131" customFormat="1" ht="12.75" customHeight="1">
      <c r="A27" s="115" t="s">
        <v>43</v>
      </c>
      <c r="B27" s="116"/>
      <c r="C27" s="9">
        <f>SUM(C24:C26)</f>
        <v>315</v>
      </c>
      <c r="D27" s="9">
        <f aca="true" t="shared" si="1" ref="D27:Q27">SUM(D24:D26)</f>
        <v>264</v>
      </c>
      <c r="E27" s="9">
        <f t="shared" si="1"/>
        <v>1132</v>
      </c>
      <c r="F27" s="9">
        <f t="shared" si="1"/>
        <v>1711</v>
      </c>
      <c r="G27" s="9">
        <f t="shared" si="1"/>
        <v>1000</v>
      </c>
      <c r="H27" s="9">
        <f t="shared" si="1"/>
        <v>0</v>
      </c>
      <c r="I27" s="31">
        <f t="shared" si="1"/>
        <v>94.5</v>
      </c>
      <c r="J27" s="31">
        <f t="shared" si="1"/>
        <v>847.54</v>
      </c>
      <c r="K27" s="31">
        <f t="shared" si="1"/>
        <v>768.96</v>
      </c>
      <c r="L27" s="9">
        <f t="shared" si="1"/>
        <v>1711</v>
      </c>
      <c r="M27" s="9">
        <f t="shared" si="1"/>
        <v>0.1</v>
      </c>
      <c r="N27" s="9">
        <f t="shared" si="1"/>
        <v>1.2</v>
      </c>
      <c r="O27" s="9">
        <f t="shared" si="1"/>
        <v>1</v>
      </c>
      <c r="P27" s="9">
        <f t="shared" si="1"/>
        <v>2.3</v>
      </c>
      <c r="Q27" s="9">
        <f t="shared" si="1"/>
        <v>1.5999999999999999</v>
      </c>
    </row>
    <row r="28" spans="1:17" ht="12.75" customHeight="1">
      <c r="A28" s="12" t="s">
        <v>44</v>
      </c>
      <c r="B28" s="114"/>
      <c r="F28" s="14"/>
      <c r="L28" s="14"/>
      <c r="P28" s="14"/>
      <c r="Q28" s="15"/>
    </row>
    <row r="29" spans="1:17" ht="12.75" customHeight="1">
      <c r="A29" s="12"/>
      <c r="B29" s="74" t="s">
        <v>51</v>
      </c>
      <c r="C29" s="16">
        <v>305</v>
      </c>
      <c r="D29" s="16">
        <v>238</v>
      </c>
      <c r="E29" s="16">
        <v>1143</v>
      </c>
      <c r="F29" s="17">
        <v>1686</v>
      </c>
      <c r="G29" s="16">
        <v>1281</v>
      </c>
      <c r="H29" s="16">
        <v>0</v>
      </c>
      <c r="I29" s="27">
        <v>91.5</v>
      </c>
      <c r="J29" s="27">
        <v>827.78</v>
      </c>
      <c r="K29" s="27">
        <v>766.72</v>
      </c>
      <c r="L29" s="28">
        <v>1686</v>
      </c>
      <c r="M29" s="16">
        <v>0.2</v>
      </c>
      <c r="N29" s="16">
        <v>1.3</v>
      </c>
      <c r="O29" s="16">
        <v>1</v>
      </c>
      <c r="P29" s="17">
        <v>2.5</v>
      </c>
      <c r="Q29" s="16">
        <v>2</v>
      </c>
    </row>
    <row r="30" spans="1:17" ht="12.75" customHeight="1">
      <c r="A30" s="115" t="s">
        <v>52</v>
      </c>
      <c r="B30" s="116"/>
      <c r="C30" s="9">
        <f>SUM(C29)</f>
        <v>305</v>
      </c>
      <c r="D30" s="9">
        <f aca="true" t="shared" si="2" ref="D30:Q30">SUM(D29)</f>
        <v>238</v>
      </c>
      <c r="E30" s="9">
        <f t="shared" si="2"/>
        <v>1143</v>
      </c>
      <c r="F30" s="9">
        <f t="shared" si="2"/>
        <v>1686</v>
      </c>
      <c r="G30" s="9">
        <f t="shared" si="2"/>
        <v>1281</v>
      </c>
      <c r="H30" s="9">
        <f t="shared" si="2"/>
        <v>0</v>
      </c>
      <c r="I30" s="31">
        <f t="shared" si="2"/>
        <v>91.5</v>
      </c>
      <c r="J30" s="31">
        <f t="shared" si="2"/>
        <v>827.78</v>
      </c>
      <c r="K30" s="31">
        <f t="shared" si="2"/>
        <v>766.72</v>
      </c>
      <c r="L30" s="9">
        <f t="shared" si="2"/>
        <v>1686</v>
      </c>
      <c r="M30" s="9">
        <f t="shared" si="2"/>
        <v>0.2</v>
      </c>
      <c r="N30" s="9">
        <f t="shared" si="2"/>
        <v>1.3</v>
      </c>
      <c r="O30" s="9">
        <f t="shared" si="2"/>
        <v>1</v>
      </c>
      <c r="P30" s="9">
        <f t="shared" si="2"/>
        <v>2.5</v>
      </c>
      <c r="Q30" s="9">
        <f t="shared" si="2"/>
        <v>2</v>
      </c>
    </row>
    <row r="31" spans="1:17" ht="12.75" customHeight="1">
      <c r="A31" s="12" t="s">
        <v>53</v>
      </c>
      <c r="B31" s="114"/>
      <c r="F31" s="14"/>
      <c r="L31" s="14"/>
      <c r="P31" s="14"/>
      <c r="Q31" s="15"/>
    </row>
    <row r="32" spans="1:17" ht="12.75" customHeight="1">
      <c r="A32" s="12"/>
      <c r="B32" s="74" t="s">
        <v>62</v>
      </c>
      <c r="C32" s="16">
        <v>28</v>
      </c>
      <c r="D32" s="16">
        <v>0</v>
      </c>
      <c r="E32" s="16">
        <v>63</v>
      </c>
      <c r="F32" s="17">
        <v>91</v>
      </c>
      <c r="G32" s="16">
        <v>17</v>
      </c>
      <c r="H32" s="16">
        <v>0</v>
      </c>
      <c r="I32" s="27">
        <v>8.4</v>
      </c>
      <c r="J32" s="27">
        <v>44.8</v>
      </c>
      <c r="K32" s="27">
        <v>37.8</v>
      </c>
      <c r="L32" s="28">
        <v>91</v>
      </c>
      <c r="M32" s="16">
        <v>0</v>
      </c>
      <c r="N32" s="16">
        <v>0.1</v>
      </c>
      <c r="O32" s="16">
        <v>0.1</v>
      </c>
      <c r="P32" s="17">
        <v>0.2</v>
      </c>
      <c r="Q32" s="16">
        <v>0</v>
      </c>
    </row>
    <row r="33" spans="1:17" ht="12.75" customHeight="1">
      <c r="A33" s="12"/>
      <c r="B33" s="74" t="s">
        <v>65</v>
      </c>
      <c r="C33" s="16">
        <v>113</v>
      </c>
      <c r="D33" s="16">
        <v>27</v>
      </c>
      <c r="E33" s="16">
        <v>395</v>
      </c>
      <c r="F33" s="17">
        <v>535</v>
      </c>
      <c r="G33" s="16">
        <v>455</v>
      </c>
      <c r="H33" s="16">
        <v>0</v>
      </c>
      <c r="I33" s="27">
        <v>33.9</v>
      </c>
      <c r="J33" s="27">
        <v>254.92</v>
      </c>
      <c r="K33" s="27">
        <v>246.18</v>
      </c>
      <c r="L33" s="28">
        <v>535</v>
      </c>
      <c r="M33" s="16">
        <v>0.1</v>
      </c>
      <c r="N33" s="16">
        <v>0.4</v>
      </c>
      <c r="O33" s="16">
        <v>0.3</v>
      </c>
      <c r="P33" s="17">
        <v>0.8</v>
      </c>
      <c r="Q33" s="16">
        <v>0.7</v>
      </c>
    </row>
    <row r="34" spans="1:17" ht="12.75" customHeight="1">
      <c r="A34" s="12"/>
      <c r="B34" s="74" t="s">
        <v>66</v>
      </c>
      <c r="C34" s="16">
        <v>51</v>
      </c>
      <c r="D34" s="16">
        <v>20</v>
      </c>
      <c r="E34" s="16">
        <v>298</v>
      </c>
      <c r="F34" s="17">
        <v>369</v>
      </c>
      <c r="G34" s="16">
        <v>138</v>
      </c>
      <c r="H34" s="16">
        <v>0</v>
      </c>
      <c r="I34" s="27">
        <v>15.3</v>
      </c>
      <c r="J34" s="27">
        <v>168.1</v>
      </c>
      <c r="K34" s="27">
        <v>185.6</v>
      </c>
      <c r="L34" s="28">
        <v>369</v>
      </c>
      <c r="M34" s="16">
        <v>0</v>
      </c>
      <c r="N34" s="16">
        <v>0.3</v>
      </c>
      <c r="O34" s="16">
        <v>0.3</v>
      </c>
      <c r="P34" s="17">
        <v>0.6</v>
      </c>
      <c r="Q34" s="16">
        <v>0.2</v>
      </c>
    </row>
    <row r="35" spans="1:17" ht="12.75" customHeight="1">
      <c r="A35" s="12"/>
      <c r="B35" s="74" t="s">
        <v>67</v>
      </c>
      <c r="C35" s="16">
        <v>40</v>
      </c>
      <c r="D35" s="16">
        <v>19</v>
      </c>
      <c r="E35" s="16">
        <v>84</v>
      </c>
      <c r="F35" s="17">
        <v>143</v>
      </c>
      <c r="G35" s="16">
        <v>94</v>
      </c>
      <c r="H35" s="16">
        <v>0</v>
      </c>
      <c r="I35" s="27">
        <v>12</v>
      </c>
      <c r="J35" s="27">
        <v>74.14</v>
      </c>
      <c r="K35" s="27">
        <v>56.86</v>
      </c>
      <c r="L35" s="28">
        <v>143</v>
      </c>
      <c r="M35" s="16">
        <v>0</v>
      </c>
      <c r="N35" s="16">
        <v>0.1</v>
      </c>
      <c r="O35" s="16">
        <v>0.1</v>
      </c>
      <c r="P35" s="17">
        <v>0.2</v>
      </c>
      <c r="Q35" s="16">
        <v>0.1</v>
      </c>
    </row>
    <row r="36" spans="1:17" ht="12.75" customHeight="1">
      <c r="A36" s="115" t="s">
        <v>68</v>
      </c>
      <c r="B36" s="116"/>
      <c r="C36" s="9">
        <f>SUM(C32:C35)</f>
        <v>232</v>
      </c>
      <c r="D36" s="9">
        <f aca="true" t="shared" si="3" ref="D36:Q36">SUM(D32:D35)</f>
        <v>66</v>
      </c>
      <c r="E36" s="9">
        <f t="shared" si="3"/>
        <v>840</v>
      </c>
      <c r="F36" s="9">
        <f t="shared" si="3"/>
        <v>1138</v>
      </c>
      <c r="G36" s="9">
        <f t="shared" si="3"/>
        <v>704</v>
      </c>
      <c r="H36" s="9">
        <f t="shared" si="3"/>
        <v>0</v>
      </c>
      <c r="I36" s="31">
        <f t="shared" si="3"/>
        <v>69.6</v>
      </c>
      <c r="J36" s="31">
        <f t="shared" si="3"/>
        <v>541.9599999999999</v>
      </c>
      <c r="K36" s="31">
        <f t="shared" si="3"/>
        <v>526.44</v>
      </c>
      <c r="L36" s="9">
        <f t="shared" si="3"/>
        <v>1138</v>
      </c>
      <c r="M36" s="9">
        <f t="shared" si="3"/>
        <v>0.1</v>
      </c>
      <c r="N36" s="9">
        <f t="shared" si="3"/>
        <v>0.9</v>
      </c>
      <c r="O36" s="9">
        <f t="shared" si="3"/>
        <v>0.7999999999999999</v>
      </c>
      <c r="P36" s="9">
        <f t="shared" si="3"/>
        <v>1.8</v>
      </c>
      <c r="Q36" s="9">
        <f t="shared" si="3"/>
        <v>0.9999999999999999</v>
      </c>
    </row>
    <row r="37" spans="1:17" ht="12.75" customHeight="1">
      <c r="A37" s="12" t="s">
        <v>69</v>
      </c>
      <c r="B37" s="114"/>
      <c r="F37" s="14"/>
      <c r="L37" s="14"/>
      <c r="P37" s="14"/>
      <c r="Q37" s="15"/>
    </row>
    <row r="38" spans="1:17" ht="12.75" customHeight="1">
      <c r="A38" s="12"/>
      <c r="B38" s="74" t="s">
        <v>70</v>
      </c>
      <c r="C38" s="16">
        <v>262</v>
      </c>
      <c r="D38" s="16">
        <v>356</v>
      </c>
      <c r="E38" s="16">
        <v>291</v>
      </c>
      <c r="F38" s="17">
        <v>909</v>
      </c>
      <c r="G38" s="16">
        <v>699</v>
      </c>
      <c r="H38" s="16">
        <v>0</v>
      </c>
      <c r="I38" s="27">
        <v>78.6</v>
      </c>
      <c r="J38" s="27">
        <v>534.76</v>
      </c>
      <c r="K38" s="27">
        <v>295.64</v>
      </c>
      <c r="L38" s="28">
        <v>909</v>
      </c>
      <c r="M38" s="16">
        <v>0.1</v>
      </c>
      <c r="N38" s="16">
        <v>0.8</v>
      </c>
      <c r="O38" s="16">
        <v>0.4</v>
      </c>
      <c r="P38" s="17">
        <v>1.3</v>
      </c>
      <c r="Q38" s="16">
        <v>1.1</v>
      </c>
    </row>
    <row r="39" spans="1:17" ht="12.75" customHeight="1">
      <c r="A39" s="12"/>
      <c r="B39" s="74" t="s">
        <v>71</v>
      </c>
      <c r="C39" s="16">
        <v>427</v>
      </c>
      <c r="D39" s="16">
        <v>71</v>
      </c>
      <c r="E39" s="16">
        <v>770</v>
      </c>
      <c r="F39" s="17">
        <v>1268</v>
      </c>
      <c r="G39" s="16">
        <v>984</v>
      </c>
      <c r="H39" s="16">
        <v>0</v>
      </c>
      <c r="I39" s="27">
        <v>128.1</v>
      </c>
      <c r="J39" s="27">
        <v>653.76</v>
      </c>
      <c r="K39" s="27">
        <v>486.14</v>
      </c>
      <c r="L39" s="28">
        <v>1268</v>
      </c>
      <c r="M39" s="16">
        <v>0.2</v>
      </c>
      <c r="N39" s="16">
        <v>1</v>
      </c>
      <c r="O39" s="16">
        <v>0.6</v>
      </c>
      <c r="P39" s="17">
        <v>1.7999999999999998</v>
      </c>
      <c r="Q39" s="16">
        <v>1.5</v>
      </c>
    </row>
    <row r="40" spans="1:17" ht="12.75" customHeight="1">
      <c r="A40" s="12"/>
      <c r="B40" s="74" t="s">
        <v>72</v>
      </c>
      <c r="C40" s="16">
        <v>453</v>
      </c>
      <c r="D40" s="16">
        <v>314</v>
      </c>
      <c r="E40" s="16">
        <v>3209</v>
      </c>
      <c r="F40" s="17">
        <v>3976</v>
      </c>
      <c r="G40" s="16">
        <v>2</v>
      </c>
      <c r="H40" s="16">
        <v>0</v>
      </c>
      <c r="I40" s="27">
        <v>135.9</v>
      </c>
      <c r="J40" s="27">
        <v>1807.94</v>
      </c>
      <c r="K40" s="27">
        <v>2032.16</v>
      </c>
      <c r="L40" s="28">
        <v>3976</v>
      </c>
      <c r="M40" s="16">
        <v>0.2</v>
      </c>
      <c r="N40" s="16">
        <v>2.8</v>
      </c>
      <c r="O40" s="16">
        <v>2.7</v>
      </c>
      <c r="P40" s="17">
        <v>5.7</v>
      </c>
      <c r="Q40" s="16">
        <v>0</v>
      </c>
    </row>
    <row r="41" spans="1:17" ht="12.75" customHeight="1">
      <c r="A41" s="12"/>
      <c r="B41" s="74" t="s">
        <v>73</v>
      </c>
      <c r="C41" s="16">
        <v>616</v>
      </c>
      <c r="D41" s="16">
        <v>246</v>
      </c>
      <c r="E41" s="16">
        <v>716</v>
      </c>
      <c r="F41" s="17">
        <v>1578</v>
      </c>
      <c r="G41" s="16">
        <v>435</v>
      </c>
      <c r="H41" s="16">
        <v>0</v>
      </c>
      <c r="I41" s="27">
        <v>184.8</v>
      </c>
      <c r="J41" s="27">
        <v>879.96</v>
      </c>
      <c r="K41" s="27">
        <v>513.24</v>
      </c>
      <c r="L41" s="28">
        <v>1578</v>
      </c>
      <c r="M41" s="16">
        <v>0.3</v>
      </c>
      <c r="N41" s="16">
        <v>1.4</v>
      </c>
      <c r="O41" s="16">
        <v>0.7</v>
      </c>
      <c r="P41" s="17">
        <v>2.4</v>
      </c>
      <c r="Q41" s="16">
        <v>0.7</v>
      </c>
    </row>
    <row r="42" spans="1:17" ht="12.75" customHeight="1">
      <c r="A42" s="12"/>
      <c r="B42" s="74" t="s">
        <v>74</v>
      </c>
      <c r="C42" s="16">
        <v>741</v>
      </c>
      <c r="D42" s="16">
        <v>892</v>
      </c>
      <c r="E42" s="16">
        <v>1205</v>
      </c>
      <c r="F42" s="17">
        <v>2838</v>
      </c>
      <c r="G42" s="16">
        <v>2274</v>
      </c>
      <c r="H42" s="16">
        <v>0</v>
      </c>
      <c r="I42" s="27">
        <v>222.3</v>
      </c>
      <c r="J42" s="27">
        <v>1589.42</v>
      </c>
      <c r="K42" s="27">
        <v>1026.28</v>
      </c>
      <c r="L42" s="28">
        <v>2838</v>
      </c>
      <c r="M42" s="16">
        <v>0.4</v>
      </c>
      <c r="N42" s="16">
        <v>2.4</v>
      </c>
      <c r="O42" s="16">
        <v>1.4</v>
      </c>
      <c r="P42" s="17">
        <v>4.199999999999999</v>
      </c>
      <c r="Q42" s="16">
        <v>3.5</v>
      </c>
    </row>
    <row r="43" spans="1:17" ht="12.75" customHeight="1">
      <c r="A43" s="12"/>
      <c r="B43" s="74" t="s">
        <v>77</v>
      </c>
      <c r="C43" s="16">
        <v>485</v>
      </c>
      <c r="D43" s="16">
        <v>312</v>
      </c>
      <c r="E43" s="16">
        <v>1178</v>
      </c>
      <c r="F43" s="17">
        <v>1975</v>
      </c>
      <c r="G43" s="16">
        <v>1302</v>
      </c>
      <c r="H43" s="16">
        <v>0</v>
      </c>
      <c r="I43" s="27">
        <v>145.5</v>
      </c>
      <c r="J43" s="27">
        <v>1016.62</v>
      </c>
      <c r="K43" s="27">
        <v>812.88</v>
      </c>
      <c r="L43" s="28">
        <v>1975</v>
      </c>
      <c r="M43" s="16">
        <v>0.3</v>
      </c>
      <c r="N43" s="16">
        <v>1.6</v>
      </c>
      <c r="O43" s="16">
        <v>1.1</v>
      </c>
      <c r="P43" s="17">
        <v>3</v>
      </c>
      <c r="Q43" s="16">
        <v>2</v>
      </c>
    </row>
    <row r="44" spans="1:17" ht="12.75" customHeight="1">
      <c r="A44" s="12"/>
      <c r="B44" s="74" t="s">
        <v>79</v>
      </c>
      <c r="C44" s="16">
        <v>1089</v>
      </c>
      <c r="D44" s="16">
        <v>675</v>
      </c>
      <c r="E44" s="16">
        <v>1575</v>
      </c>
      <c r="F44" s="17">
        <v>3339</v>
      </c>
      <c r="G44" s="16">
        <v>2799</v>
      </c>
      <c r="H44" s="16">
        <v>0</v>
      </c>
      <c r="I44" s="27">
        <v>326.7</v>
      </c>
      <c r="J44" s="27">
        <v>1837.8</v>
      </c>
      <c r="K44" s="27">
        <v>1174.5</v>
      </c>
      <c r="L44" s="28">
        <v>3339</v>
      </c>
      <c r="M44" s="16">
        <v>0.6</v>
      </c>
      <c r="N44" s="16">
        <v>2.8</v>
      </c>
      <c r="O44" s="16">
        <v>1.6</v>
      </c>
      <c r="P44" s="17">
        <v>5</v>
      </c>
      <c r="Q44" s="16">
        <v>4.3</v>
      </c>
    </row>
    <row r="45" spans="1:17" ht="12.75" customHeight="1">
      <c r="A45" s="12"/>
      <c r="B45" s="74" t="s">
        <v>80</v>
      </c>
      <c r="C45" s="16">
        <v>1184</v>
      </c>
      <c r="D45" s="16">
        <v>1747</v>
      </c>
      <c r="E45" s="16">
        <v>1968</v>
      </c>
      <c r="F45" s="17">
        <v>4899</v>
      </c>
      <c r="G45" s="16">
        <v>3694</v>
      </c>
      <c r="H45" s="16">
        <v>0</v>
      </c>
      <c r="I45" s="27">
        <v>355.2</v>
      </c>
      <c r="J45" s="27">
        <v>2769.02</v>
      </c>
      <c r="K45" s="27">
        <v>1774.78</v>
      </c>
      <c r="L45" s="28">
        <v>4899</v>
      </c>
      <c r="M45" s="16">
        <v>0.6</v>
      </c>
      <c r="N45" s="16">
        <v>4.3</v>
      </c>
      <c r="O45" s="16">
        <v>2.4</v>
      </c>
      <c r="P45" s="17">
        <v>7.299999999999999</v>
      </c>
      <c r="Q45" s="16">
        <v>5.7</v>
      </c>
    </row>
    <row r="46" spans="1:17" ht="12.75" customHeight="1">
      <c r="A46" s="115" t="s">
        <v>81</v>
      </c>
      <c r="B46" s="116"/>
      <c r="C46" s="9">
        <f>SUM(C38:C45)</f>
        <v>5257</v>
      </c>
      <c r="D46" s="9">
        <f aca="true" t="shared" si="4" ref="D46:Q46">SUM(D38:D45)</f>
        <v>4613</v>
      </c>
      <c r="E46" s="9">
        <f t="shared" si="4"/>
        <v>10912</v>
      </c>
      <c r="F46" s="9">
        <f t="shared" si="4"/>
        <v>20782</v>
      </c>
      <c r="G46" s="9">
        <f t="shared" si="4"/>
        <v>12189</v>
      </c>
      <c r="H46" s="9">
        <f t="shared" si="4"/>
        <v>0</v>
      </c>
      <c r="I46" s="31">
        <f t="shared" si="4"/>
        <v>1577.1000000000001</v>
      </c>
      <c r="J46" s="31">
        <f t="shared" si="4"/>
        <v>11089.28</v>
      </c>
      <c r="K46" s="31">
        <f t="shared" si="4"/>
        <v>8115.62</v>
      </c>
      <c r="L46" s="9">
        <f t="shared" si="4"/>
        <v>20782</v>
      </c>
      <c r="M46" s="9">
        <f t="shared" si="4"/>
        <v>2.7</v>
      </c>
      <c r="N46" s="9">
        <f t="shared" si="4"/>
        <v>17.1</v>
      </c>
      <c r="O46" s="9">
        <f t="shared" si="4"/>
        <v>10.9</v>
      </c>
      <c r="P46" s="9">
        <f t="shared" si="4"/>
        <v>30.699999999999996</v>
      </c>
      <c r="Q46" s="9">
        <f t="shared" si="4"/>
        <v>18.8</v>
      </c>
    </row>
    <row r="47" spans="1:17" ht="12.75" customHeight="1">
      <c r="A47" s="12" t="s">
        <v>86</v>
      </c>
      <c r="B47" s="114"/>
      <c r="F47" s="14"/>
      <c r="L47" s="14"/>
      <c r="P47" s="14"/>
      <c r="Q47" s="15"/>
    </row>
    <row r="48" spans="1:17" ht="12.75" customHeight="1">
      <c r="A48" s="12"/>
      <c r="B48" s="74" t="s">
        <v>87</v>
      </c>
      <c r="C48" s="16">
        <v>74</v>
      </c>
      <c r="D48" s="16">
        <v>17</v>
      </c>
      <c r="E48" s="16">
        <v>214</v>
      </c>
      <c r="F48" s="17">
        <v>305</v>
      </c>
      <c r="G48" s="16">
        <v>261</v>
      </c>
      <c r="H48" s="16">
        <v>0</v>
      </c>
      <c r="I48" s="27">
        <v>22.2</v>
      </c>
      <c r="J48" s="27">
        <v>148.62</v>
      </c>
      <c r="K48" s="27">
        <v>134.18</v>
      </c>
      <c r="L48" s="28">
        <v>305</v>
      </c>
      <c r="M48" s="16">
        <v>0</v>
      </c>
      <c r="N48" s="16">
        <v>0.2</v>
      </c>
      <c r="O48" s="16">
        <v>0.2</v>
      </c>
      <c r="P48" s="17">
        <v>0.4</v>
      </c>
      <c r="Q48" s="16">
        <v>0.4</v>
      </c>
    </row>
    <row r="49" spans="1:17" ht="12.75" customHeight="1">
      <c r="A49" s="12"/>
      <c r="B49" s="74" t="s">
        <v>91</v>
      </c>
      <c r="C49" s="16">
        <v>182</v>
      </c>
      <c r="D49" s="16">
        <v>13</v>
      </c>
      <c r="E49" s="16">
        <v>561</v>
      </c>
      <c r="F49" s="17">
        <v>756</v>
      </c>
      <c r="G49" s="16">
        <v>664</v>
      </c>
      <c r="H49" s="16">
        <v>0</v>
      </c>
      <c r="I49" s="27">
        <v>54.6</v>
      </c>
      <c r="J49" s="27">
        <v>360.38</v>
      </c>
      <c r="K49" s="27">
        <v>341.02</v>
      </c>
      <c r="L49" s="28">
        <v>756</v>
      </c>
      <c r="M49" s="16">
        <v>0.1</v>
      </c>
      <c r="N49" s="16">
        <v>0.6</v>
      </c>
      <c r="O49" s="16">
        <v>0.5</v>
      </c>
      <c r="P49" s="17">
        <v>1.2</v>
      </c>
      <c r="Q49" s="16">
        <v>1</v>
      </c>
    </row>
    <row r="50" spans="1:17" ht="12.75" customHeight="1">
      <c r="A50" s="12"/>
      <c r="B50" s="74" t="s">
        <v>93</v>
      </c>
      <c r="C50" s="16">
        <v>306</v>
      </c>
      <c r="D50" s="16">
        <v>18</v>
      </c>
      <c r="E50" s="16">
        <v>1142</v>
      </c>
      <c r="F50" s="17">
        <v>1466</v>
      </c>
      <c r="G50" s="16">
        <v>1132</v>
      </c>
      <c r="H50" s="16">
        <v>0</v>
      </c>
      <c r="I50" s="27">
        <v>91.8</v>
      </c>
      <c r="J50" s="27">
        <v>682.88</v>
      </c>
      <c r="K50" s="27">
        <v>691.32</v>
      </c>
      <c r="L50" s="28">
        <v>1466</v>
      </c>
      <c r="M50" s="16">
        <v>0.2</v>
      </c>
      <c r="N50" s="16">
        <v>1.1</v>
      </c>
      <c r="O50" s="16">
        <v>0.9</v>
      </c>
      <c r="P50" s="17">
        <v>2.2</v>
      </c>
      <c r="Q50" s="16">
        <v>1.8</v>
      </c>
    </row>
    <row r="51" spans="1:17" ht="12.75" customHeight="1">
      <c r="A51" s="12"/>
      <c r="B51" s="74" t="s">
        <v>95</v>
      </c>
      <c r="C51" s="16">
        <v>290</v>
      </c>
      <c r="D51" s="16">
        <v>32</v>
      </c>
      <c r="E51" s="16">
        <v>584</v>
      </c>
      <c r="F51" s="17">
        <v>906</v>
      </c>
      <c r="G51" s="16">
        <v>727</v>
      </c>
      <c r="H51" s="16">
        <v>0</v>
      </c>
      <c r="I51" s="27">
        <v>87</v>
      </c>
      <c r="J51" s="27">
        <v>457.72</v>
      </c>
      <c r="K51" s="27">
        <v>361.28</v>
      </c>
      <c r="L51" s="28">
        <v>906</v>
      </c>
      <c r="M51" s="16">
        <v>0.2</v>
      </c>
      <c r="N51" s="16">
        <v>0.7</v>
      </c>
      <c r="O51" s="16">
        <v>0.5</v>
      </c>
      <c r="P51" s="17">
        <v>1.4</v>
      </c>
      <c r="Q51" s="16">
        <v>1.1</v>
      </c>
    </row>
    <row r="52" spans="1:17" ht="12.75" customHeight="1">
      <c r="A52" s="12"/>
      <c r="B52" s="74" t="s">
        <v>96</v>
      </c>
      <c r="C52" s="16">
        <v>0</v>
      </c>
      <c r="D52" s="16">
        <v>0</v>
      </c>
      <c r="E52" s="16">
        <v>22</v>
      </c>
      <c r="F52" s="17">
        <v>22</v>
      </c>
      <c r="G52" s="16">
        <v>22</v>
      </c>
      <c r="H52" s="16">
        <v>0</v>
      </c>
      <c r="I52" s="27">
        <v>0</v>
      </c>
      <c r="J52" s="27">
        <v>8.8</v>
      </c>
      <c r="K52" s="27">
        <v>13.2</v>
      </c>
      <c r="L52" s="28">
        <v>22</v>
      </c>
      <c r="M52" s="16">
        <v>0</v>
      </c>
      <c r="N52" s="16">
        <v>0</v>
      </c>
      <c r="O52" s="16">
        <v>0</v>
      </c>
      <c r="P52" s="17">
        <v>0</v>
      </c>
      <c r="Q52" s="16">
        <v>0</v>
      </c>
    </row>
    <row r="53" spans="1:17" ht="12.75" customHeight="1">
      <c r="A53" s="12"/>
      <c r="B53" s="74" t="s">
        <v>98</v>
      </c>
      <c r="C53" s="16">
        <v>14</v>
      </c>
      <c r="D53" s="16">
        <v>13</v>
      </c>
      <c r="E53" s="16">
        <v>44</v>
      </c>
      <c r="F53" s="17">
        <v>71</v>
      </c>
      <c r="G53" s="16">
        <v>0</v>
      </c>
      <c r="H53" s="16">
        <v>0</v>
      </c>
      <c r="I53" s="27">
        <v>4.2</v>
      </c>
      <c r="J53" s="27">
        <v>35.98</v>
      </c>
      <c r="K53" s="27">
        <v>30.82</v>
      </c>
      <c r="L53" s="28">
        <v>71</v>
      </c>
      <c r="M53" s="16">
        <v>0</v>
      </c>
      <c r="N53" s="16">
        <v>0.1</v>
      </c>
      <c r="O53" s="16">
        <v>0</v>
      </c>
      <c r="P53" s="17">
        <v>0.1</v>
      </c>
      <c r="Q53" s="16">
        <v>0</v>
      </c>
    </row>
    <row r="54" spans="1:17" s="131" customFormat="1" ht="12.75" customHeight="1">
      <c r="A54" s="115" t="s">
        <v>99</v>
      </c>
      <c r="B54" s="116"/>
      <c r="C54" s="9">
        <f>SUM(C48:C53)</f>
        <v>866</v>
      </c>
      <c r="D54" s="9">
        <f aca="true" t="shared" si="5" ref="D54:Q54">SUM(D48:D53)</f>
        <v>93</v>
      </c>
      <c r="E54" s="9">
        <f t="shared" si="5"/>
        <v>2567</v>
      </c>
      <c r="F54" s="9">
        <f t="shared" si="5"/>
        <v>3526</v>
      </c>
      <c r="G54" s="9">
        <f t="shared" si="5"/>
        <v>2806</v>
      </c>
      <c r="H54" s="9">
        <f t="shared" si="5"/>
        <v>0</v>
      </c>
      <c r="I54" s="31">
        <f t="shared" si="5"/>
        <v>259.8</v>
      </c>
      <c r="J54" s="31">
        <f t="shared" si="5"/>
        <v>1694.38</v>
      </c>
      <c r="K54" s="31">
        <f t="shared" si="5"/>
        <v>1571.82</v>
      </c>
      <c r="L54" s="9">
        <f t="shared" si="5"/>
        <v>3526</v>
      </c>
      <c r="M54" s="9">
        <f t="shared" si="5"/>
        <v>0.5</v>
      </c>
      <c r="N54" s="9">
        <f t="shared" si="5"/>
        <v>2.7</v>
      </c>
      <c r="O54" s="9">
        <f t="shared" si="5"/>
        <v>2.1</v>
      </c>
      <c r="P54" s="9">
        <f t="shared" si="5"/>
        <v>5.3</v>
      </c>
      <c r="Q54" s="9">
        <f t="shared" si="5"/>
        <v>4.300000000000001</v>
      </c>
    </row>
    <row r="55" spans="1:17" ht="12.75" customHeight="1">
      <c r="A55" s="12" t="s">
        <v>100</v>
      </c>
      <c r="B55" s="114"/>
      <c r="F55" s="14"/>
      <c r="L55" s="14"/>
      <c r="P55" s="14"/>
      <c r="Q55" s="15"/>
    </row>
    <row r="56" spans="1:17" ht="12.75" customHeight="1">
      <c r="A56" s="12"/>
      <c r="B56" s="74" t="s">
        <v>101</v>
      </c>
      <c r="C56" s="16">
        <v>150</v>
      </c>
      <c r="D56" s="16">
        <v>0</v>
      </c>
      <c r="E56" s="16">
        <v>487</v>
      </c>
      <c r="F56" s="17">
        <v>637</v>
      </c>
      <c r="G56" s="16">
        <v>604</v>
      </c>
      <c r="H56" s="16">
        <v>0</v>
      </c>
      <c r="I56" s="27">
        <v>45</v>
      </c>
      <c r="J56" s="27">
        <v>299.8</v>
      </c>
      <c r="K56" s="27">
        <v>292.2</v>
      </c>
      <c r="L56" s="28">
        <v>637</v>
      </c>
      <c r="M56" s="16">
        <v>0.1</v>
      </c>
      <c r="N56" s="16">
        <v>0.5</v>
      </c>
      <c r="O56" s="16">
        <v>0.4</v>
      </c>
      <c r="P56" s="17">
        <v>1</v>
      </c>
      <c r="Q56" s="16">
        <v>0.9</v>
      </c>
    </row>
    <row r="57" spans="1:17" ht="12.75" customHeight="1">
      <c r="A57" s="115" t="s">
        <v>102</v>
      </c>
      <c r="B57" s="116"/>
      <c r="C57" s="10">
        <f>SUM(C56)</f>
        <v>150</v>
      </c>
      <c r="D57" s="10">
        <f aca="true" t="shared" si="6" ref="D57:Q57">SUM(D56)</f>
        <v>0</v>
      </c>
      <c r="E57" s="10">
        <f t="shared" si="6"/>
        <v>487</v>
      </c>
      <c r="F57" s="10">
        <f t="shared" si="6"/>
        <v>637</v>
      </c>
      <c r="G57" s="10">
        <f t="shared" si="6"/>
        <v>604</v>
      </c>
      <c r="H57" s="10">
        <f t="shared" si="6"/>
        <v>0</v>
      </c>
      <c r="I57" s="10">
        <f t="shared" si="6"/>
        <v>45</v>
      </c>
      <c r="J57" s="30">
        <f t="shared" si="6"/>
        <v>299.8</v>
      </c>
      <c r="K57" s="30">
        <f t="shared" si="6"/>
        <v>292.2</v>
      </c>
      <c r="L57" s="30">
        <f t="shared" si="6"/>
        <v>637</v>
      </c>
      <c r="M57" s="10">
        <f t="shared" si="6"/>
        <v>0.1</v>
      </c>
      <c r="N57" s="10">
        <f t="shared" si="6"/>
        <v>0.5</v>
      </c>
      <c r="O57" s="10">
        <f t="shared" si="6"/>
        <v>0.4</v>
      </c>
      <c r="P57" s="129">
        <f t="shared" si="6"/>
        <v>1</v>
      </c>
      <c r="Q57" s="10">
        <f t="shared" si="6"/>
        <v>0.9</v>
      </c>
    </row>
    <row r="58" spans="1:17" ht="12.75" customHeight="1">
      <c r="A58" s="12" t="s">
        <v>103</v>
      </c>
      <c r="B58" s="114"/>
      <c r="F58" s="14"/>
      <c r="L58" s="14"/>
      <c r="P58" s="14"/>
      <c r="Q58" s="15"/>
    </row>
    <row r="59" spans="1:17" ht="12.75" customHeight="1">
      <c r="A59" s="12"/>
      <c r="B59" s="74" t="s">
        <v>104</v>
      </c>
      <c r="C59" s="16">
        <v>594</v>
      </c>
      <c r="D59" s="16">
        <v>74</v>
      </c>
      <c r="E59" s="16">
        <v>3870</v>
      </c>
      <c r="F59" s="17">
        <v>4538</v>
      </c>
      <c r="G59" s="16">
        <v>3257</v>
      </c>
      <c r="H59" s="16">
        <v>0</v>
      </c>
      <c r="I59" s="27">
        <v>178.2</v>
      </c>
      <c r="J59" s="27">
        <v>2012.64</v>
      </c>
      <c r="K59" s="27">
        <v>2347.16</v>
      </c>
      <c r="L59" s="28">
        <v>4538</v>
      </c>
      <c r="M59" s="16">
        <v>0.3</v>
      </c>
      <c r="N59" s="16">
        <v>3.1</v>
      </c>
      <c r="O59" s="16">
        <v>3.2</v>
      </c>
      <c r="P59" s="17">
        <v>6.6</v>
      </c>
      <c r="Q59" s="16">
        <v>5.1</v>
      </c>
    </row>
    <row r="60" spans="1:17" ht="12.75" customHeight="1">
      <c r="A60" s="12"/>
      <c r="B60" s="74" t="s">
        <v>105</v>
      </c>
      <c r="C60" s="16">
        <v>531</v>
      </c>
      <c r="D60" s="16">
        <v>78</v>
      </c>
      <c r="E60" s="16">
        <v>4134</v>
      </c>
      <c r="F60" s="17">
        <v>4743</v>
      </c>
      <c r="G60" s="16">
        <v>4091</v>
      </c>
      <c r="H60" s="16">
        <v>0</v>
      </c>
      <c r="I60" s="27">
        <v>159.3</v>
      </c>
      <c r="J60" s="27">
        <v>2076.78</v>
      </c>
      <c r="K60" s="27">
        <v>2506.92</v>
      </c>
      <c r="L60" s="28">
        <v>4743</v>
      </c>
      <c r="M60" s="16">
        <v>0.3</v>
      </c>
      <c r="N60" s="16">
        <v>3.2</v>
      </c>
      <c r="O60" s="16">
        <v>3.4</v>
      </c>
      <c r="P60" s="17">
        <v>6.9</v>
      </c>
      <c r="Q60" s="16">
        <v>6.4</v>
      </c>
    </row>
    <row r="61" spans="1:17" ht="12.75" customHeight="1">
      <c r="A61" s="12"/>
      <c r="B61" s="74" t="s">
        <v>108</v>
      </c>
      <c r="C61" s="16">
        <v>396</v>
      </c>
      <c r="D61" s="16">
        <v>33</v>
      </c>
      <c r="E61" s="16">
        <v>2107</v>
      </c>
      <c r="F61" s="17">
        <v>2536</v>
      </c>
      <c r="G61" s="16">
        <v>2162</v>
      </c>
      <c r="H61" s="16">
        <v>0</v>
      </c>
      <c r="I61" s="27">
        <v>118.8</v>
      </c>
      <c r="J61" s="27">
        <v>1141.78</v>
      </c>
      <c r="K61" s="27">
        <v>1275.42</v>
      </c>
      <c r="L61" s="28">
        <v>2536</v>
      </c>
      <c r="M61" s="16">
        <v>0.2</v>
      </c>
      <c r="N61" s="16">
        <v>1.8</v>
      </c>
      <c r="O61" s="16">
        <v>1.7</v>
      </c>
      <c r="P61" s="17">
        <v>3.7</v>
      </c>
      <c r="Q61" s="16">
        <v>3.4</v>
      </c>
    </row>
    <row r="62" spans="1:17" ht="12.75" customHeight="1">
      <c r="A62" s="12"/>
      <c r="B62" s="74" t="s">
        <v>110</v>
      </c>
      <c r="C62" s="16">
        <v>451</v>
      </c>
      <c r="D62" s="16">
        <v>0</v>
      </c>
      <c r="E62" s="16">
        <v>2049</v>
      </c>
      <c r="F62" s="17">
        <v>2500</v>
      </c>
      <c r="G62" s="16">
        <v>2158</v>
      </c>
      <c r="H62" s="16">
        <v>0</v>
      </c>
      <c r="I62" s="27">
        <v>135.3</v>
      </c>
      <c r="J62" s="27">
        <v>1135.3</v>
      </c>
      <c r="K62" s="27">
        <v>1229.4</v>
      </c>
      <c r="L62" s="28">
        <v>2500</v>
      </c>
      <c r="M62" s="16">
        <v>0.3</v>
      </c>
      <c r="N62" s="16">
        <v>1.8</v>
      </c>
      <c r="O62" s="16">
        <v>1.7</v>
      </c>
      <c r="P62" s="17">
        <v>3.8</v>
      </c>
      <c r="Q62" s="16">
        <v>3.4</v>
      </c>
    </row>
    <row r="63" spans="1:17" s="131" customFormat="1" ht="12.75" customHeight="1">
      <c r="A63" s="115" t="s">
        <v>115</v>
      </c>
      <c r="B63" s="116"/>
      <c r="C63" s="9">
        <f>SUM(C59:C62)</f>
        <v>1972</v>
      </c>
      <c r="D63" s="9">
        <f aca="true" t="shared" si="7" ref="D63:Q63">SUM(D59:D62)</f>
        <v>185</v>
      </c>
      <c r="E63" s="9">
        <f t="shared" si="7"/>
        <v>12160</v>
      </c>
      <c r="F63" s="9">
        <f t="shared" si="7"/>
        <v>14317</v>
      </c>
      <c r="G63" s="9">
        <f t="shared" si="7"/>
        <v>11668</v>
      </c>
      <c r="H63" s="9">
        <f t="shared" si="7"/>
        <v>0</v>
      </c>
      <c r="I63" s="31">
        <f t="shared" si="7"/>
        <v>591.6</v>
      </c>
      <c r="J63" s="31">
        <f t="shared" si="7"/>
        <v>6366.5</v>
      </c>
      <c r="K63" s="31">
        <f t="shared" si="7"/>
        <v>7358.9</v>
      </c>
      <c r="L63" s="9">
        <f t="shared" si="7"/>
        <v>14317</v>
      </c>
      <c r="M63" s="9">
        <f t="shared" si="7"/>
        <v>1.1</v>
      </c>
      <c r="N63" s="9">
        <f t="shared" si="7"/>
        <v>9.900000000000002</v>
      </c>
      <c r="O63" s="9">
        <f t="shared" si="7"/>
        <v>9.999999999999998</v>
      </c>
      <c r="P63" s="130">
        <f t="shared" si="7"/>
        <v>21</v>
      </c>
      <c r="Q63" s="9">
        <f t="shared" si="7"/>
        <v>18.3</v>
      </c>
    </row>
    <row r="64" spans="1:17" ht="12.75" customHeight="1">
      <c r="A64" s="12" t="s">
        <v>119</v>
      </c>
      <c r="B64" s="114"/>
      <c r="F64" s="14"/>
      <c r="L64" s="14"/>
      <c r="P64" s="14"/>
      <c r="Q64" s="15"/>
    </row>
    <row r="65" spans="1:17" ht="12.75" customHeight="1">
      <c r="A65" s="12"/>
      <c r="B65" s="74" t="s">
        <v>120</v>
      </c>
      <c r="C65" s="16">
        <v>8</v>
      </c>
      <c r="D65" s="16">
        <v>0</v>
      </c>
      <c r="E65" s="16">
        <v>0</v>
      </c>
      <c r="F65" s="17">
        <v>8</v>
      </c>
      <c r="G65" s="16">
        <v>6</v>
      </c>
      <c r="H65" s="16">
        <v>0</v>
      </c>
      <c r="I65" s="27">
        <v>2.4</v>
      </c>
      <c r="J65" s="27">
        <v>5.6</v>
      </c>
      <c r="K65" s="27">
        <v>0</v>
      </c>
      <c r="L65" s="28">
        <v>8</v>
      </c>
      <c r="M65" s="16">
        <v>0</v>
      </c>
      <c r="N65" s="16">
        <v>0</v>
      </c>
      <c r="O65" s="16">
        <v>0</v>
      </c>
      <c r="P65" s="17">
        <v>0</v>
      </c>
      <c r="Q65" s="16">
        <v>0</v>
      </c>
    </row>
    <row r="66" spans="1:17" ht="12.75" customHeight="1">
      <c r="A66" s="12"/>
      <c r="B66" s="74" t="s">
        <v>121</v>
      </c>
      <c r="C66" s="16">
        <v>81</v>
      </c>
      <c r="D66" s="16">
        <v>39</v>
      </c>
      <c r="E66" s="16">
        <v>311</v>
      </c>
      <c r="F66" s="17">
        <v>431</v>
      </c>
      <c r="G66" s="16">
        <v>251</v>
      </c>
      <c r="H66" s="16">
        <v>0</v>
      </c>
      <c r="I66" s="27">
        <v>24.3</v>
      </c>
      <c r="J66" s="27">
        <v>206.84</v>
      </c>
      <c r="K66" s="27">
        <v>199.86</v>
      </c>
      <c r="L66" s="28">
        <v>431</v>
      </c>
      <c r="M66" s="16">
        <v>0</v>
      </c>
      <c r="N66" s="16">
        <v>0.3</v>
      </c>
      <c r="O66" s="16">
        <v>0.3</v>
      </c>
      <c r="P66" s="17">
        <v>0.6</v>
      </c>
      <c r="Q66" s="16">
        <v>0.4</v>
      </c>
    </row>
    <row r="67" spans="1:17" ht="12.75" customHeight="1">
      <c r="A67" s="12"/>
      <c r="B67" s="74" t="s">
        <v>124</v>
      </c>
      <c r="C67" s="16">
        <v>57</v>
      </c>
      <c r="D67" s="16">
        <v>17</v>
      </c>
      <c r="E67" s="16">
        <v>151</v>
      </c>
      <c r="F67" s="17">
        <v>225</v>
      </c>
      <c r="G67" s="16">
        <v>111</v>
      </c>
      <c r="H67" s="16">
        <v>0</v>
      </c>
      <c r="I67" s="27">
        <v>17.1</v>
      </c>
      <c r="J67" s="27">
        <v>111.52</v>
      </c>
      <c r="K67" s="27">
        <v>96.38</v>
      </c>
      <c r="L67" s="28">
        <v>225</v>
      </c>
      <c r="M67" s="16">
        <v>0</v>
      </c>
      <c r="N67" s="16">
        <v>0.2</v>
      </c>
      <c r="O67" s="16">
        <v>0.1</v>
      </c>
      <c r="P67" s="17">
        <v>0.30000000000000004</v>
      </c>
      <c r="Q67" s="16">
        <v>0.2</v>
      </c>
    </row>
    <row r="68" spans="1:17" ht="12.75" customHeight="1">
      <c r="A68" s="12"/>
      <c r="B68" s="74" t="s">
        <v>125</v>
      </c>
      <c r="C68" s="16">
        <v>48</v>
      </c>
      <c r="D68" s="16">
        <v>51</v>
      </c>
      <c r="E68" s="16">
        <v>298</v>
      </c>
      <c r="F68" s="17">
        <v>397</v>
      </c>
      <c r="G68" s="16">
        <v>343</v>
      </c>
      <c r="H68" s="16">
        <v>0</v>
      </c>
      <c r="I68" s="27">
        <v>14.4</v>
      </c>
      <c r="J68" s="27">
        <v>186.46</v>
      </c>
      <c r="K68" s="27">
        <v>196.14</v>
      </c>
      <c r="L68" s="28">
        <v>397</v>
      </c>
      <c r="M68" s="16">
        <v>0</v>
      </c>
      <c r="N68" s="16">
        <v>0.3</v>
      </c>
      <c r="O68" s="16">
        <v>0.3</v>
      </c>
      <c r="P68" s="17">
        <v>0.6</v>
      </c>
      <c r="Q68" s="16">
        <v>0.5</v>
      </c>
    </row>
    <row r="69" spans="1:17" ht="12.75" customHeight="1">
      <c r="A69" s="12"/>
      <c r="B69" s="74" t="s">
        <v>126</v>
      </c>
      <c r="C69" s="16">
        <v>10</v>
      </c>
      <c r="D69" s="16">
        <v>8</v>
      </c>
      <c r="E69" s="16">
        <v>53</v>
      </c>
      <c r="F69" s="17">
        <v>71</v>
      </c>
      <c r="G69" s="16">
        <v>26</v>
      </c>
      <c r="H69" s="16">
        <v>0</v>
      </c>
      <c r="I69" s="27">
        <v>3</v>
      </c>
      <c r="J69" s="27">
        <v>33.48</v>
      </c>
      <c r="K69" s="27">
        <v>34.52</v>
      </c>
      <c r="L69" s="28">
        <v>71</v>
      </c>
      <c r="M69" s="16">
        <v>0</v>
      </c>
      <c r="N69" s="16">
        <v>0.1</v>
      </c>
      <c r="O69" s="16">
        <v>0</v>
      </c>
      <c r="P69" s="17">
        <v>0.1</v>
      </c>
      <c r="Q69" s="16">
        <v>0</v>
      </c>
    </row>
    <row r="70" spans="1:17" ht="12.75" customHeight="1">
      <c r="A70" s="12"/>
      <c r="B70" s="74" t="s">
        <v>127</v>
      </c>
      <c r="C70" s="16">
        <v>106</v>
      </c>
      <c r="D70" s="16">
        <v>101</v>
      </c>
      <c r="E70" s="16">
        <v>694</v>
      </c>
      <c r="F70" s="17">
        <v>901</v>
      </c>
      <c r="G70" s="16">
        <v>795</v>
      </c>
      <c r="H70" s="16">
        <v>0</v>
      </c>
      <c r="I70" s="27">
        <v>31.8</v>
      </c>
      <c r="J70" s="27">
        <v>418.46</v>
      </c>
      <c r="K70" s="27">
        <v>450.74</v>
      </c>
      <c r="L70" s="28">
        <v>901</v>
      </c>
      <c r="M70" s="16">
        <v>0.1</v>
      </c>
      <c r="N70" s="16">
        <v>0.7</v>
      </c>
      <c r="O70" s="16">
        <v>0.6</v>
      </c>
      <c r="P70" s="17">
        <v>1.4</v>
      </c>
      <c r="Q70" s="16">
        <v>1.3</v>
      </c>
    </row>
    <row r="71" spans="1:17" ht="12.75" customHeight="1">
      <c r="A71" s="12"/>
      <c r="B71" s="74" t="s">
        <v>128</v>
      </c>
      <c r="C71" s="16">
        <v>86</v>
      </c>
      <c r="D71" s="16">
        <v>50</v>
      </c>
      <c r="E71" s="16">
        <v>678</v>
      </c>
      <c r="F71" s="17">
        <v>814</v>
      </c>
      <c r="G71" s="16">
        <v>639</v>
      </c>
      <c r="H71" s="16">
        <v>0</v>
      </c>
      <c r="I71" s="27">
        <v>25.8</v>
      </c>
      <c r="J71" s="27">
        <v>364.4</v>
      </c>
      <c r="K71" s="27">
        <v>423.8</v>
      </c>
      <c r="L71" s="28">
        <v>814</v>
      </c>
      <c r="M71" s="16">
        <v>0</v>
      </c>
      <c r="N71" s="16">
        <v>0.6</v>
      </c>
      <c r="O71" s="16">
        <v>0.6</v>
      </c>
      <c r="P71" s="17">
        <v>1.2</v>
      </c>
      <c r="Q71" s="16">
        <v>1</v>
      </c>
    </row>
    <row r="72" spans="1:17" ht="12.75" customHeight="1">
      <c r="A72" s="12"/>
      <c r="B72" s="74" t="s">
        <v>129</v>
      </c>
      <c r="C72" s="16">
        <v>10</v>
      </c>
      <c r="D72" s="16">
        <v>8</v>
      </c>
      <c r="E72" s="16">
        <v>57</v>
      </c>
      <c r="F72" s="17">
        <v>75</v>
      </c>
      <c r="G72" s="16">
        <v>0</v>
      </c>
      <c r="H72" s="16">
        <v>0</v>
      </c>
      <c r="I72" s="27">
        <v>3</v>
      </c>
      <c r="J72" s="27">
        <v>35.08</v>
      </c>
      <c r="K72" s="27">
        <v>36.92</v>
      </c>
      <c r="L72" s="28">
        <v>75</v>
      </c>
      <c r="M72" s="16">
        <v>0</v>
      </c>
      <c r="N72" s="16">
        <v>0.1</v>
      </c>
      <c r="O72" s="16">
        <v>0.1</v>
      </c>
      <c r="P72" s="17">
        <v>0.2</v>
      </c>
      <c r="Q72" s="16">
        <v>0</v>
      </c>
    </row>
    <row r="73" spans="1:17" ht="12.75" customHeight="1">
      <c r="A73" s="115" t="s">
        <v>130</v>
      </c>
      <c r="B73" s="116"/>
      <c r="C73" s="9">
        <f>SUM(C65:C72)</f>
        <v>406</v>
      </c>
      <c r="D73" s="9">
        <f aca="true" t="shared" si="8" ref="D73:Q73">SUM(D65:D72)</f>
        <v>274</v>
      </c>
      <c r="E73" s="9">
        <f t="shared" si="8"/>
        <v>2242</v>
      </c>
      <c r="F73" s="9">
        <f t="shared" si="8"/>
        <v>2922</v>
      </c>
      <c r="G73" s="9">
        <f t="shared" si="8"/>
        <v>2171</v>
      </c>
      <c r="H73" s="9">
        <f t="shared" si="8"/>
        <v>0</v>
      </c>
      <c r="I73" s="31">
        <f t="shared" si="8"/>
        <v>121.8</v>
      </c>
      <c r="J73" s="31">
        <f t="shared" si="8"/>
        <v>1361.8399999999997</v>
      </c>
      <c r="K73" s="31">
        <f t="shared" si="8"/>
        <v>1438.3600000000001</v>
      </c>
      <c r="L73" s="9">
        <f t="shared" si="8"/>
        <v>2922</v>
      </c>
      <c r="M73" s="9">
        <f t="shared" si="8"/>
        <v>0.1</v>
      </c>
      <c r="N73" s="9">
        <f t="shared" si="8"/>
        <v>2.3000000000000003</v>
      </c>
      <c r="O73" s="9">
        <f t="shared" si="8"/>
        <v>2</v>
      </c>
      <c r="P73" s="9">
        <f t="shared" si="8"/>
        <v>4.4</v>
      </c>
      <c r="Q73" s="9">
        <f t="shared" si="8"/>
        <v>3.4000000000000004</v>
      </c>
    </row>
    <row r="74" spans="1:17" ht="12.75" customHeight="1">
      <c r="A74" s="117" t="s">
        <v>18</v>
      </c>
      <c r="B74" s="118"/>
      <c r="C74" s="73">
        <f>SUM(C22,C27,C30,C36,C46,C54,C57,C63,C73)</f>
        <v>10531</v>
      </c>
      <c r="D74" s="73">
        <f>SUM(D22,D27,D30,D36,D46,D54,D57,D63,D73)</f>
        <v>6847</v>
      </c>
      <c r="E74" s="73">
        <f>SUM(E22,E27,E30,E36,E46,E54,E57,E63,E73)</f>
        <v>38722</v>
      </c>
      <c r="F74" s="73">
        <f>SUM(F22,F27,F30,F36,F46,F54,F57,F63,F73)</f>
        <v>56100</v>
      </c>
      <c r="G74" s="73">
        <f>SUM(G22,G27,G30,G36,G46,G54,G57,G63,G73)</f>
        <v>40628</v>
      </c>
      <c r="H74" s="73">
        <f>SUM(H22,H27,H30,H36,H46,H54,H57,H63,H73)</f>
        <v>0</v>
      </c>
      <c r="I74" s="32">
        <f>SUM(I22,I27,I30,I36,I46,I54,I57,I63,I73)</f>
        <v>3159.3000000000006</v>
      </c>
      <c r="J74" s="32">
        <f>SUM(J22,J27,J30,J36,J46,J54,J57,J63,J73)</f>
        <v>27379.52</v>
      </c>
      <c r="K74" s="32">
        <f>SUM(K22,K27,K30,K36,K46,K54,K57,K63,K73)</f>
        <v>25561.18</v>
      </c>
      <c r="L74" s="32">
        <f>SUM(L22,L27,L30,L36,L46,L54,L57,L63,L73)</f>
        <v>56100</v>
      </c>
      <c r="M74" s="73">
        <f>SUM(M22,M27,M30,M36,M46,M54,M57,M63,M73)</f>
        <v>5.5</v>
      </c>
      <c r="N74" s="73">
        <f>SUM(N22,N27,N30,N36,N46,N54,N57,N63,N73)</f>
        <v>42.7</v>
      </c>
      <c r="O74" s="73">
        <f>SUM(O22,O27,O30,O36,O46,O54,O57,O63,O73)</f>
        <v>34.8</v>
      </c>
      <c r="P74" s="132">
        <f>SUM(P22,P27,P30,P36,P46,P54,P57,P63,P73)</f>
        <v>83</v>
      </c>
      <c r="Q74" s="73">
        <f>SUM(Q22,Q27,Q30,Q36,Q46,Q54,Q57,Q63,Q73)</f>
        <v>63.199999999999996</v>
      </c>
    </row>
    <row r="75" spans="1:16" ht="12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9" ht="12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sheetProtection/>
  <mergeCells count="30">
    <mergeCell ref="O2:Q2"/>
    <mergeCell ref="P8:Q8"/>
    <mergeCell ref="I1:K1"/>
    <mergeCell ref="I2:L2"/>
    <mergeCell ref="I5:L5"/>
    <mergeCell ref="A57:B57"/>
    <mergeCell ref="A63:B63"/>
    <mergeCell ref="A74:B74"/>
    <mergeCell ref="A73:B73"/>
    <mergeCell ref="A22:B22"/>
    <mergeCell ref="A27:B27"/>
    <mergeCell ref="A30:B30"/>
    <mergeCell ref="A36:B36"/>
    <mergeCell ref="A46:B46"/>
    <mergeCell ref="A54:B54"/>
    <mergeCell ref="O11:O12"/>
    <mergeCell ref="A9:A12"/>
    <mergeCell ref="B9:B12"/>
    <mergeCell ref="C9:H10"/>
    <mergeCell ref="I9:L10"/>
    <mergeCell ref="M9:Q10"/>
    <mergeCell ref="C11:C12"/>
    <mergeCell ref="M11:M12"/>
    <mergeCell ref="N11:N12"/>
    <mergeCell ref="D11:D12"/>
    <mergeCell ref="E11:E12"/>
    <mergeCell ref="H11:H12"/>
    <mergeCell ref="I11:I12"/>
    <mergeCell ref="J11:J12"/>
    <mergeCell ref="K11:K12"/>
  </mergeCells>
  <printOptions/>
  <pageMargins left="0" right="0" top="0" bottom="0" header="0" footer="0"/>
  <pageSetup horizontalDpi="600" verticalDpi="600" orientation="landscape" paperSize="9" scale="9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Iren</cp:lastModifiedBy>
  <cp:lastPrinted>2012-12-10T07:47:59Z</cp:lastPrinted>
  <dcterms:created xsi:type="dcterms:W3CDTF">2005-02-23T19:08:54Z</dcterms:created>
  <dcterms:modified xsi:type="dcterms:W3CDTF">2014-10-17T13:24:46Z</dcterms:modified>
  <cp:category/>
  <cp:version/>
  <cp:contentType/>
  <cp:contentStatus/>
</cp:coreProperties>
</file>