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\3ТПУ\ВМиМФ\Зюбина курс\"/>
    </mc:Choice>
  </mc:AlternateContent>
  <bookViews>
    <workbookView xWindow="0" yWindow="0" windowWidth="28800" windowHeight="11835" tabRatio="761"/>
  </bookViews>
  <sheets>
    <sheet name="идз_лааг" sheetId="1" r:id="rId1"/>
    <sheet name="идз_ма" sheetId="2" r:id="rId2"/>
    <sheet name="ИДЗ итог" sheetId="3" state="hidden" r:id="rId3"/>
    <sheet name="кр1_лааг" sheetId="4" r:id="rId4"/>
    <sheet name="кр2_ма" sheetId="5" r:id="rId5"/>
    <sheet name="Итого" sheetId="6" r:id="rId6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" i="5" l="1"/>
  <c r="V2" i="5"/>
  <c r="C21" i="1"/>
  <c r="A20" i="6" l="1"/>
  <c r="B20" i="5"/>
  <c r="H20" i="5"/>
  <c r="F20" i="6" s="1"/>
  <c r="O20" i="5"/>
  <c r="V20" i="5"/>
  <c r="B20" i="4"/>
  <c r="H20" i="4"/>
  <c r="D20" i="6" s="1"/>
  <c r="O20" i="4"/>
  <c r="V20" i="4"/>
  <c r="B20" i="2"/>
  <c r="C20" i="2"/>
  <c r="C20" i="1"/>
  <c r="C20" i="6" s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" i="4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1" i="2"/>
  <c r="B2" i="2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C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E20" i="6" s="1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H20" i="6" l="1"/>
  <c r="I20" i="6" s="1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K19" i="6" l="1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G21" i="5"/>
  <c r="F21" i="5"/>
  <c r="E21" i="5"/>
  <c r="D21" i="5"/>
  <c r="C21" i="5"/>
  <c r="O19" i="5"/>
  <c r="H19" i="5"/>
  <c r="F19" i="6" s="1"/>
  <c r="O18" i="5"/>
  <c r="H18" i="5"/>
  <c r="F18" i="6" s="1"/>
  <c r="O17" i="5"/>
  <c r="H17" i="5"/>
  <c r="F17" i="6" s="1"/>
  <c r="O16" i="5"/>
  <c r="H16" i="5"/>
  <c r="F16" i="6" s="1"/>
  <c r="O15" i="5"/>
  <c r="H15" i="5"/>
  <c r="F15" i="6" s="1"/>
  <c r="O14" i="5"/>
  <c r="H14" i="5"/>
  <c r="F14" i="6" s="1"/>
  <c r="O13" i="5"/>
  <c r="H13" i="5"/>
  <c r="F13" i="6" s="1"/>
  <c r="O12" i="5"/>
  <c r="H12" i="5"/>
  <c r="F12" i="6" s="1"/>
  <c r="O11" i="5"/>
  <c r="H11" i="5"/>
  <c r="F11" i="6" s="1"/>
  <c r="O10" i="5"/>
  <c r="H10" i="5"/>
  <c r="F10" i="6" s="1"/>
  <c r="O9" i="5"/>
  <c r="H9" i="5"/>
  <c r="F9" i="6" s="1"/>
  <c r="O8" i="5"/>
  <c r="H8" i="5"/>
  <c r="F8" i="6" s="1"/>
  <c r="O7" i="5"/>
  <c r="H7" i="5"/>
  <c r="F7" i="6" s="1"/>
  <c r="O6" i="5"/>
  <c r="H6" i="5"/>
  <c r="F6" i="6" s="1"/>
  <c r="O5" i="5"/>
  <c r="H5" i="5"/>
  <c r="F5" i="6" s="1"/>
  <c r="O4" i="5"/>
  <c r="H4" i="5"/>
  <c r="F4" i="6" s="1"/>
  <c r="O3" i="5"/>
  <c r="H3" i="5"/>
  <c r="F3" i="6" s="1"/>
  <c r="O2" i="5"/>
  <c r="F2" i="6"/>
  <c r="G21" i="4"/>
  <c r="F21" i="4"/>
  <c r="E21" i="4"/>
  <c r="D21" i="4"/>
  <c r="C21" i="4"/>
  <c r="V19" i="4"/>
  <c r="H19" i="4"/>
  <c r="D19" i="6" s="1"/>
  <c r="V18" i="4"/>
  <c r="H18" i="4"/>
  <c r="D18" i="6" s="1"/>
  <c r="V17" i="4"/>
  <c r="H17" i="4"/>
  <c r="D17" i="6" s="1"/>
  <c r="V16" i="4"/>
  <c r="H16" i="4"/>
  <c r="D16" i="6" s="1"/>
  <c r="V15" i="4"/>
  <c r="H15" i="4"/>
  <c r="D15" i="6" s="1"/>
  <c r="V14" i="4"/>
  <c r="H14" i="4"/>
  <c r="D14" i="6" s="1"/>
  <c r="V13" i="4"/>
  <c r="H13" i="4"/>
  <c r="D13" i="6" s="1"/>
  <c r="V12" i="4"/>
  <c r="H12" i="4"/>
  <c r="D12" i="6" s="1"/>
  <c r="V11" i="4"/>
  <c r="H11" i="4"/>
  <c r="D11" i="6" s="1"/>
  <c r="V10" i="4"/>
  <c r="H10" i="4"/>
  <c r="D10" i="6" s="1"/>
  <c r="V9" i="4"/>
  <c r="H9" i="4"/>
  <c r="D9" i="6" s="1"/>
  <c r="V8" i="4"/>
  <c r="H8" i="4"/>
  <c r="D8" i="6" s="1"/>
  <c r="V7" i="4"/>
  <c r="H7" i="4"/>
  <c r="D7" i="6" s="1"/>
  <c r="V6" i="4"/>
  <c r="H6" i="4"/>
  <c r="D6" i="6" s="1"/>
  <c r="V5" i="4"/>
  <c r="H5" i="4"/>
  <c r="D5" i="6" s="1"/>
  <c r="V4" i="4"/>
  <c r="H4" i="4"/>
  <c r="D4" i="6" s="1"/>
  <c r="V3" i="4"/>
  <c r="H3" i="4"/>
  <c r="D3" i="6" s="1"/>
  <c r="V2" i="4"/>
  <c r="O2" i="4"/>
  <c r="H2" i="4"/>
  <c r="D2" i="6" s="1"/>
  <c r="C25" i="3"/>
  <c r="D25" i="3" s="1"/>
  <c r="D2" i="3"/>
  <c r="E9" i="6"/>
  <c r="E2" i="6"/>
  <c r="E19" i="6"/>
  <c r="E3" i="6"/>
  <c r="E17" i="6"/>
  <c r="E8" i="6"/>
  <c r="E5" i="6"/>
  <c r="E11" i="6"/>
  <c r="E16" i="6"/>
  <c r="E18" i="6"/>
  <c r="E7" i="6"/>
  <c r="E10" i="6"/>
  <c r="E6" i="6"/>
  <c r="E12" i="6"/>
  <c r="E14" i="6"/>
  <c r="C4" i="6"/>
  <c r="C9" i="6"/>
  <c r="C2" i="6"/>
  <c r="C19" i="6"/>
  <c r="C3" i="6"/>
  <c r="C17" i="6"/>
  <c r="C8" i="6"/>
  <c r="C5" i="6"/>
  <c r="C11" i="6"/>
  <c r="C16" i="6"/>
  <c r="C18" i="6"/>
  <c r="C7" i="6"/>
  <c r="C10" i="6"/>
  <c r="C6" i="6"/>
  <c r="C12" i="6"/>
  <c r="C14" i="6"/>
  <c r="E15" i="6" l="1"/>
  <c r="E4" i="6"/>
  <c r="H4" i="6" s="1"/>
  <c r="I4" i="6" s="1"/>
  <c r="E13" i="6"/>
  <c r="C13" i="6"/>
  <c r="C15" i="6"/>
  <c r="L14" i="6"/>
  <c r="H14" i="6"/>
  <c r="I14" i="6" s="1"/>
  <c r="J14" i="6"/>
  <c r="L7" i="6"/>
  <c r="H7" i="6"/>
  <c r="I7" i="6" s="1"/>
  <c r="J7" i="6"/>
  <c r="J17" i="6"/>
  <c r="L17" i="6"/>
  <c r="H17" i="6"/>
  <c r="I17" i="6" s="1"/>
  <c r="J9" i="6"/>
  <c r="L9" i="6"/>
  <c r="H9" i="6"/>
  <c r="I9" i="6" s="1"/>
  <c r="H8" i="6"/>
  <c r="I8" i="6" s="1"/>
  <c r="L2" i="6"/>
  <c r="H2" i="6"/>
  <c r="I2" i="6" s="1"/>
  <c r="J2" i="6"/>
  <c r="J12" i="6"/>
  <c r="L12" i="6"/>
  <c r="H12" i="6"/>
  <c r="I12" i="6" s="1"/>
  <c r="L18" i="6"/>
  <c r="H18" i="6"/>
  <c r="I18" i="6" s="1"/>
  <c r="J18" i="6"/>
  <c r="L11" i="6"/>
  <c r="H11" i="6"/>
  <c r="I11" i="6" s="1"/>
  <c r="J11" i="6"/>
  <c r="L3" i="6"/>
  <c r="H3" i="6"/>
  <c r="I3" i="6" s="1"/>
  <c r="J3" i="6"/>
  <c r="L10" i="6"/>
  <c r="H10" i="6"/>
  <c r="I10" i="6" s="1"/>
  <c r="J10" i="6"/>
  <c r="L6" i="6"/>
  <c r="H6" i="6"/>
  <c r="I6" i="6" s="1"/>
  <c r="J6" i="6"/>
  <c r="J5" i="6"/>
  <c r="L5" i="6"/>
  <c r="H5" i="6"/>
  <c r="I5" i="6" s="1"/>
  <c r="L19" i="6"/>
  <c r="H19" i="6"/>
  <c r="I19" i="6" s="1"/>
  <c r="J19" i="6"/>
  <c r="L16" i="6"/>
  <c r="L8" i="6"/>
  <c r="H16" i="6"/>
  <c r="I16" i="6" s="1"/>
  <c r="J8" i="6"/>
  <c r="J16" i="6"/>
  <c r="L15" i="6" l="1"/>
  <c r="J4" i="6"/>
  <c r="L4" i="6"/>
  <c r="H15" i="6"/>
  <c r="I15" i="6" s="1"/>
  <c r="J13" i="6"/>
  <c r="J15" i="6"/>
  <c r="H13" i="6"/>
  <c r="I13" i="6" s="1"/>
  <c r="L13" i="6"/>
  <c r="B17" i="3" l="1"/>
  <c r="B5" i="3"/>
  <c r="B11" i="3"/>
  <c r="B7" i="3"/>
  <c r="B23" i="3"/>
  <c r="B6" i="3"/>
  <c r="B8" i="3"/>
  <c r="B18" i="3"/>
  <c r="B24" i="3"/>
  <c r="B19" i="3"/>
  <c r="B10" i="3"/>
  <c r="B20" i="3"/>
  <c r="B13" i="3"/>
  <c r="B21" i="3"/>
  <c r="C22" i="3"/>
  <c r="D22" i="3" s="1"/>
  <c r="E22" i="3" s="1"/>
  <c r="B12" i="3"/>
  <c r="C3" i="3"/>
  <c r="D3" i="3" s="1"/>
  <c r="E3" i="3" s="1"/>
  <c r="C17" i="3"/>
  <c r="D17" i="3" s="1"/>
  <c r="E17" i="3" s="1"/>
  <c r="B3" i="3"/>
  <c r="B4" i="3"/>
  <c r="B15" i="3"/>
  <c r="B22" i="3"/>
  <c r="B9" i="3"/>
  <c r="B16" i="3"/>
  <c r="C6" i="3"/>
  <c r="D6" i="3" s="1"/>
  <c r="E6" i="3" s="1"/>
  <c r="C11" i="3"/>
  <c r="D11" i="3" s="1"/>
  <c r="E11" i="3" s="1"/>
  <c r="C14" i="3"/>
  <c r="D14" i="3" s="1"/>
  <c r="E14" i="3" s="1"/>
  <c r="C4" i="3"/>
  <c r="D4" i="3" s="1"/>
  <c r="E4" i="3" s="1"/>
  <c r="C10" i="3"/>
  <c r="D10" i="3" s="1"/>
  <c r="E10" i="3" s="1"/>
  <c r="C15" i="3"/>
  <c r="D15" i="3" s="1"/>
  <c r="E15" i="3" s="1"/>
  <c r="C21" i="3"/>
  <c r="D21" i="3" s="1"/>
  <c r="E21" i="3" s="1"/>
  <c r="C5" i="3"/>
  <c r="D5" i="3" s="1"/>
  <c r="E5" i="3" s="1"/>
  <c r="B14" i="3"/>
  <c r="C7" i="3"/>
  <c r="D7" i="3" s="1"/>
  <c r="E7" i="3" s="1"/>
  <c r="C13" i="3"/>
  <c r="D13" i="3" s="1"/>
  <c r="E13" i="3" s="1"/>
  <c r="C18" i="3"/>
  <c r="D18" i="3" s="1"/>
  <c r="E18" i="3" s="1"/>
  <c r="C23" i="3"/>
  <c r="D23" i="3" s="1"/>
  <c r="E23" i="3" s="1"/>
  <c r="C9" i="3"/>
  <c r="D9" i="3" s="1"/>
  <c r="E9" i="3" s="1"/>
  <c r="C19" i="3"/>
  <c r="D19" i="3" s="1"/>
  <c r="E19" i="3" s="1"/>
  <c r="C8" i="3"/>
  <c r="D8" i="3" s="1"/>
  <c r="E8" i="3" s="1"/>
  <c r="C12" i="3"/>
  <c r="D12" i="3" s="1"/>
  <c r="E12" i="3" s="1"/>
  <c r="C16" i="3"/>
  <c r="D16" i="3" s="1"/>
  <c r="E16" i="3" s="1"/>
  <c r="C20" i="3"/>
  <c r="D20" i="3" s="1"/>
  <c r="E20" i="3" s="1"/>
  <c r="C24" i="3"/>
  <c r="D24" i="3" s="1"/>
  <c r="E24" i="3" s="1"/>
</calcChain>
</file>

<file path=xl/sharedStrings.xml><?xml version="1.0" encoding="utf-8"?>
<sst xmlns="http://schemas.openxmlformats.org/spreadsheetml/2006/main" count="43" uniqueCount="35">
  <si>
    <t>Баллы</t>
  </si>
  <si>
    <t>Топ по ИДЗ</t>
  </si>
  <si>
    <t>#</t>
  </si>
  <si>
    <t>ФИО</t>
  </si>
  <si>
    <t>Баллы за ИДЗ</t>
  </si>
  <si>
    <t>Текущий максимум</t>
  </si>
  <si>
    <t>Итог</t>
  </si>
  <si>
    <t>вариант</t>
  </si>
  <si>
    <t>ИДЗ ЛААГ</t>
  </si>
  <si>
    <t>КР ЛААГ</t>
  </si>
  <si>
    <t>ИДЗ МА</t>
  </si>
  <si>
    <t>КР МА</t>
  </si>
  <si>
    <t>Доп</t>
  </si>
  <si>
    <t>Всего</t>
  </si>
  <si>
    <t>Оценка</t>
  </si>
  <si>
    <t>Максимум</t>
  </si>
  <si>
    <t>Анисимова Анастасия Александровна</t>
  </si>
  <si>
    <t>Гонтарева Анастасия Дмитриевна</t>
  </si>
  <si>
    <t>Дегтярь Юлия Александровна</t>
  </si>
  <si>
    <t>Калашникова Юлия Николаевна</t>
  </si>
  <si>
    <t>Кузнецова Анна Алексеевна</t>
  </si>
  <si>
    <t>Кузуб Алена Алексеевна</t>
  </si>
  <si>
    <t>Лаптева Валентина Алексеевна</t>
  </si>
  <si>
    <t>Логачева Дарья Николаевна</t>
  </si>
  <si>
    <t>Мирзозода Шайхаттори Хабибулло</t>
  </si>
  <si>
    <t>Мукан Акжол Муратулы</t>
  </si>
  <si>
    <t>Наботзода Аюбджони Хайдарали</t>
  </si>
  <si>
    <t>Никма Шелли Хафира -</t>
  </si>
  <si>
    <t>Петров Артем Алексеевич</t>
  </si>
  <si>
    <t>Помешалкина Мария Александровна</t>
  </si>
  <si>
    <t>Тузиков Андрей Владимирович</t>
  </si>
  <si>
    <t>Филоненко Анна Андреевна</t>
  </si>
  <si>
    <t>Хлыновская Анастасия Александровна</t>
  </si>
  <si>
    <t>Чайкина Яна Игоревна</t>
  </si>
  <si>
    <t>Шатова Екатерина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</si>
</sst>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ИСТИНА&quot;;&quot;ИСТИНА&quot;;&quot;ЛОЖЬ&quot;"/>
    <numFmt numFmtId="165" formatCode="#,##0.0"/>
  </numFmts>
  <fonts count="5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Liberation Sans Narrow"/>
      <family val="2"/>
      <charset val="204"/>
    </font>
    <font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CC00"/>
        <bgColor rgb="FF0080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9" fontId="4" fillId="0" borderId="0" xfId="0" applyNumberFormat="1" applyFont="1"/>
    <xf numFmtId="164" fontId="0" fillId="0" borderId="0" xfId="0" applyNumberForma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165" fontId="0" fillId="0" borderId="1" xfId="0" applyNumberFormat="1" applyBorder="1"/>
    <xf numFmtId="0" fontId="0" fillId="0" borderId="2" xfId="0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3" xfId="0" applyFill="1" applyBorder="1"/>
  </cellXfs>
  <cellStyles count="1">
    <cellStyle name="Обычный" xfId="0" builtinId="0"/>
  </cellStyles>
  <dxfs count="12"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  <dxf>
      <font>
        <b/>
        <color rgb="FFFF3333"/>
        <name val="Arial"/>
      </font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C19" sqref="C19"/>
    </sheetView>
  </sheetViews>
  <sheetFormatPr defaultRowHeight="12.75"/>
  <cols>
    <col min="1" max="1" width="3" customWidth="1"/>
    <col min="2" max="2" width="10.5703125" customWidth="1"/>
    <col min="3" max="3" width="5.5703125" customWidth="1"/>
    <col min="4" max="35" width="3.5703125"/>
    <col min="36" max="1019" width="8.28515625"/>
  </cols>
  <sheetData>
    <row r="1" spans="1:35">
      <c r="A1" s="1" t="s">
        <v>7</v>
      </c>
      <c r="B1" s="1"/>
      <c r="C1" s="3" t="s">
        <v>0</v>
      </c>
      <c r="D1" s="2">
        <v>13</v>
      </c>
      <c r="E1" s="2">
        <v>14</v>
      </c>
      <c r="F1" s="2">
        <v>15</v>
      </c>
      <c r="G1" s="2">
        <v>16</v>
      </c>
      <c r="H1" s="2">
        <v>17</v>
      </c>
      <c r="I1" s="2">
        <v>18</v>
      </c>
      <c r="J1" s="2">
        <v>19</v>
      </c>
      <c r="K1" s="2">
        <v>20</v>
      </c>
      <c r="L1" s="2">
        <v>22</v>
      </c>
      <c r="M1" s="2">
        <v>23</v>
      </c>
      <c r="N1" s="2">
        <v>25</v>
      </c>
      <c r="O1" s="2">
        <v>26</v>
      </c>
      <c r="P1" s="2">
        <v>27</v>
      </c>
      <c r="Q1" s="2">
        <v>28</v>
      </c>
      <c r="R1" s="2">
        <v>29</v>
      </c>
      <c r="S1" s="2">
        <v>30</v>
      </c>
      <c r="T1" s="2">
        <v>31</v>
      </c>
      <c r="U1" s="2">
        <v>32</v>
      </c>
      <c r="V1" s="2">
        <v>33</v>
      </c>
      <c r="W1" s="2">
        <v>34</v>
      </c>
      <c r="X1" s="2">
        <v>35</v>
      </c>
      <c r="Y1" s="2">
        <v>36</v>
      </c>
      <c r="Z1" s="2">
        <v>38</v>
      </c>
      <c r="AA1" s="2">
        <v>39</v>
      </c>
      <c r="AB1" s="2">
        <v>40</v>
      </c>
      <c r="AC1" s="2">
        <v>41</v>
      </c>
      <c r="AD1" s="2">
        <v>42</v>
      </c>
      <c r="AE1" s="2">
        <v>44</v>
      </c>
      <c r="AF1" s="2">
        <v>45</v>
      </c>
      <c r="AG1" s="2">
        <v>47</v>
      </c>
      <c r="AH1" s="2">
        <v>48</v>
      </c>
      <c r="AI1" s="2">
        <v>50</v>
      </c>
    </row>
    <row r="2" spans="1:35" ht="16.5" customHeight="1">
      <c r="A2" s="1">
        <v>1</v>
      </c>
      <c r="B2" s="21" t="s">
        <v>16</v>
      </c>
      <c r="C2" s="5">
        <f>SUM(D2:AI2)*30/95</f>
        <v>6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1</v>
      </c>
      <c r="M2" s="1">
        <v>1</v>
      </c>
      <c r="N2" s="1">
        <v>0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/>
      <c r="V2" s="1">
        <v>1</v>
      </c>
      <c r="W2" s="1">
        <v>1</v>
      </c>
      <c r="X2" s="1">
        <v>1</v>
      </c>
      <c r="Y2" s="1">
        <v>1</v>
      </c>
      <c r="Z2" s="1">
        <v>0</v>
      </c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>
      <c r="A3" s="1">
        <v>2</v>
      </c>
      <c r="B3" s="21" t="s">
        <v>17</v>
      </c>
      <c r="C3" s="5">
        <f t="shared" ref="C3:C20" si="0">SUM(D3:AI3)*30/95</f>
        <v>6.9473684210526319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0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/>
      <c r="AC3" s="1"/>
      <c r="AD3" s="1"/>
      <c r="AE3" s="1"/>
      <c r="AF3" s="1"/>
      <c r="AG3" s="1"/>
      <c r="AH3" s="1"/>
      <c r="AI3" s="1"/>
    </row>
    <row r="4" spans="1:35" ht="16.5" customHeight="1">
      <c r="A4" s="1">
        <v>3</v>
      </c>
      <c r="B4" s="21" t="s">
        <v>18</v>
      </c>
      <c r="C4" s="5">
        <f t="shared" si="0"/>
        <v>5.6842105263157894</v>
      </c>
      <c r="D4" s="1">
        <v>1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0</v>
      </c>
      <c r="W4" s="1">
        <v>1</v>
      </c>
      <c r="X4" s="1">
        <v>1</v>
      </c>
      <c r="Y4" s="1">
        <v>1</v>
      </c>
      <c r="Z4" s="1">
        <v>0</v>
      </c>
      <c r="AA4" s="1">
        <v>1</v>
      </c>
      <c r="AB4" s="1"/>
      <c r="AC4" s="1"/>
      <c r="AD4" s="1"/>
      <c r="AE4" s="1"/>
      <c r="AF4" s="1"/>
      <c r="AG4" s="1"/>
      <c r="AH4" s="1"/>
      <c r="AI4" s="1"/>
    </row>
    <row r="5" spans="1:35" ht="16.5" customHeight="1">
      <c r="A5" s="1">
        <v>4</v>
      </c>
      <c r="B5" s="21" t="s">
        <v>19</v>
      </c>
      <c r="C5" s="5">
        <f t="shared" si="0"/>
        <v>8.526315789473685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/>
      <c r="AF5" s="1">
        <v>1</v>
      </c>
      <c r="AG5" s="1"/>
      <c r="AH5" s="1"/>
      <c r="AI5" s="1"/>
    </row>
    <row r="6" spans="1:35" ht="16.5" customHeight="1">
      <c r="A6" s="1">
        <v>5</v>
      </c>
      <c r="B6" s="21" t="s">
        <v>20</v>
      </c>
      <c r="C6" s="5">
        <f t="shared" si="0"/>
        <v>5.3684210526315788</v>
      </c>
      <c r="D6" s="1">
        <v>0</v>
      </c>
      <c r="E6" s="1">
        <v>0</v>
      </c>
      <c r="F6" s="1">
        <v>1</v>
      </c>
      <c r="G6" s="1"/>
      <c r="H6" s="1">
        <v>0</v>
      </c>
      <c r="I6" s="1">
        <v>1</v>
      </c>
      <c r="J6" s="1">
        <v>0</v>
      </c>
      <c r="K6" s="1">
        <v>0</v>
      </c>
      <c r="L6" s="1">
        <v>1</v>
      </c>
      <c r="M6" s="1"/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0</v>
      </c>
      <c r="V6" s="1">
        <v>1</v>
      </c>
      <c r="W6" s="1">
        <v>0</v>
      </c>
      <c r="X6" s="1">
        <v>1</v>
      </c>
      <c r="Y6" s="1">
        <v>1</v>
      </c>
      <c r="Z6" s="1">
        <v>1</v>
      </c>
      <c r="AA6" s="1">
        <v>0</v>
      </c>
      <c r="AB6" s="1">
        <v>1</v>
      </c>
      <c r="AC6" s="1">
        <v>1</v>
      </c>
      <c r="AD6" s="1">
        <v>1</v>
      </c>
      <c r="AE6" s="1"/>
      <c r="AF6" s="1"/>
      <c r="AG6" s="1"/>
      <c r="AH6" s="1"/>
      <c r="AI6" s="1"/>
    </row>
    <row r="7" spans="1:35" ht="16.5" customHeight="1">
      <c r="A7" s="1">
        <v>6</v>
      </c>
      <c r="B7" s="21" t="s">
        <v>21</v>
      </c>
      <c r="C7" s="5">
        <f t="shared" si="0"/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>
      <c r="A8" s="1">
        <v>7</v>
      </c>
      <c r="B8" s="21" t="s">
        <v>22</v>
      </c>
      <c r="C8" s="5">
        <f t="shared" si="0"/>
        <v>8.526315789473685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/>
      <c r="AF8" s="1">
        <v>1</v>
      </c>
      <c r="AG8" s="1"/>
      <c r="AH8" s="1"/>
      <c r="AI8" s="1"/>
    </row>
    <row r="9" spans="1:35" ht="16.5" customHeight="1">
      <c r="A9" s="1">
        <v>8</v>
      </c>
      <c r="B9" s="21" t="s">
        <v>23</v>
      </c>
      <c r="C9" s="5">
        <f t="shared" si="0"/>
        <v>5.6842105263157894</v>
      </c>
      <c r="D9" s="1">
        <v>1</v>
      </c>
      <c r="E9" s="1">
        <v>1</v>
      </c>
      <c r="F9" s="1">
        <v>1</v>
      </c>
      <c r="G9" s="1">
        <v>0</v>
      </c>
      <c r="H9" s="1">
        <v>1</v>
      </c>
      <c r="I9" s="1">
        <v>0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/>
      <c r="V9" s="1">
        <v>1</v>
      </c>
      <c r="W9" s="1">
        <v>1</v>
      </c>
      <c r="X9" s="1">
        <v>1</v>
      </c>
      <c r="Y9" s="1"/>
      <c r="Z9" s="1">
        <v>1</v>
      </c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>
      <c r="A10" s="1">
        <v>9</v>
      </c>
      <c r="B10" s="21" t="s">
        <v>24</v>
      </c>
      <c r="C10" s="5">
        <f t="shared" si="0"/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>
      <c r="A11" s="1">
        <v>10</v>
      </c>
      <c r="B11" s="21" t="s">
        <v>25</v>
      </c>
      <c r="C11" s="5">
        <f t="shared" si="0"/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>
      <c r="A12" s="1">
        <v>11</v>
      </c>
      <c r="B12" s="21" t="s">
        <v>26</v>
      </c>
      <c r="C12" s="5">
        <f t="shared" si="0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>
      <c r="A13" s="1">
        <v>12</v>
      </c>
      <c r="B13" s="21" t="s">
        <v>27</v>
      </c>
      <c r="C13" s="5">
        <f t="shared" si="0"/>
        <v>6.3157894736842106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>
      <c r="A14" s="1">
        <v>13</v>
      </c>
      <c r="B14" s="21" t="s">
        <v>28</v>
      </c>
      <c r="C14" s="5">
        <f t="shared" si="0"/>
        <v>4.7368421052631575</v>
      </c>
      <c r="D14" s="1">
        <v>0</v>
      </c>
      <c r="E14" s="1">
        <v>1</v>
      </c>
      <c r="F14" s="1">
        <v>0</v>
      </c>
      <c r="G14" s="1">
        <v>1</v>
      </c>
      <c r="H14" s="1">
        <v>0</v>
      </c>
      <c r="I14" s="1">
        <v>1</v>
      </c>
      <c r="J14" s="1">
        <v>0</v>
      </c>
      <c r="K14" s="1">
        <v>1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>
        <v>1</v>
      </c>
      <c r="R14" s="1">
        <v>1</v>
      </c>
      <c r="S14" s="1">
        <v>1</v>
      </c>
      <c r="T14" s="1"/>
      <c r="U14" s="1"/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/>
      <c r="AC14" s="1"/>
      <c r="AD14" s="1"/>
      <c r="AE14" s="1"/>
      <c r="AF14" s="1"/>
      <c r="AG14" s="1"/>
      <c r="AH14" s="1"/>
      <c r="AI14" s="1"/>
    </row>
    <row r="15" spans="1:35" ht="16.5" customHeight="1">
      <c r="A15" s="1">
        <v>14</v>
      </c>
      <c r="B15" s="21" t="s">
        <v>29</v>
      </c>
      <c r="C15" s="5">
        <f t="shared" si="0"/>
        <v>6.3157894736842106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0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>
      <c r="A16" s="1">
        <v>15</v>
      </c>
      <c r="B16" s="21" t="s">
        <v>30</v>
      </c>
      <c r="C16" s="5">
        <f t="shared" si="0"/>
        <v>4.7368421052631575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/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/>
      <c r="S16" s="1"/>
      <c r="T16" s="1">
        <v>1</v>
      </c>
      <c r="U16" s="1"/>
      <c r="V16" s="1">
        <v>1</v>
      </c>
      <c r="W16" s="1">
        <v>1</v>
      </c>
      <c r="X16" s="1">
        <v>1</v>
      </c>
      <c r="Y16" s="1">
        <v>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>
      <c r="A17" s="1">
        <v>16</v>
      </c>
      <c r="B17" s="21" t="s">
        <v>31</v>
      </c>
      <c r="C17" s="5">
        <f t="shared" si="0"/>
        <v>8.2105263157894743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/>
      <c r="W17" s="1"/>
      <c r="X17" s="1"/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/>
      <c r="AH17" s="1"/>
      <c r="AI17" s="1"/>
    </row>
    <row r="18" spans="1:35" ht="16.5" customHeight="1">
      <c r="A18" s="1">
        <v>17</v>
      </c>
      <c r="B18" s="21" t="s">
        <v>32</v>
      </c>
      <c r="C18" s="5">
        <f t="shared" si="0"/>
        <v>7.2631578947368425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0</v>
      </c>
      <c r="AB18" s="1"/>
      <c r="AC18" s="1"/>
      <c r="AD18" s="1"/>
      <c r="AE18" s="1"/>
      <c r="AF18" s="1"/>
      <c r="AG18" s="1"/>
      <c r="AH18" s="1"/>
      <c r="AI18" s="1"/>
    </row>
    <row r="19" spans="1:35" ht="16.5" customHeight="1">
      <c r="A19" s="1">
        <v>18</v>
      </c>
      <c r="B19" s="21" t="s">
        <v>33</v>
      </c>
      <c r="C19" s="5">
        <f t="shared" si="0"/>
        <v>8.526315789473685</v>
      </c>
      <c r="D19" s="1">
        <v>1</v>
      </c>
      <c r="E19" s="1">
        <v>1</v>
      </c>
      <c r="F19" s="1">
        <v>0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1</v>
      </c>
      <c r="AG19" s="1">
        <v>0</v>
      </c>
      <c r="AH19" s="1">
        <v>1</v>
      </c>
      <c r="AI19" s="1">
        <v>0</v>
      </c>
    </row>
    <row r="20" spans="1:35" ht="16.5" customHeight="1">
      <c r="A20" s="1">
        <v>19</v>
      </c>
      <c r="B20" s="21" t="s">
        <v>34</v>
      </c>
      <c r="C20" s="5">
        <f t="shared" si="0"/>
        <v>8.526315789473685</v>
      </c>
      <c r="D20" s="1">
        <v>1</v>
      </c>
      <c r="E20" s="1">
        <v>1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/>
      <c r="AI20" s="1"/>
    </row>
    <row r="21" spans="1:35">
      <c r="A21" s="1"/>
      <c r="B21" s="4" t="s">
        <v>15</v>
      </c>
      <c r="C21" s="5">
        <f>SUM(D21:AI21)*30/95</f>
        <v>10.105263157894736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zoomScaleNormal="100" workbookViewId="0">
      <selection activeCell="C19" sqref="C19"/>
    </sheetView>
  </sheetViews>
  <sheetFormatPr defaultRowHeight="12.75"/>
  <cols>
    <col min="1" max="1" width="3.5703125"/>
    <col min="2" max="2" width="12.42578125" customWidth="1"/>
    <col min="3" max="3" width="6.140625"/>
    <col min="4" max="17" width="3.5703125"/>
    <col min="18" max="18" width="3.5703125" style="6"/>
    <col min="19" max="63" width="3.5703125"/>
    <col min="64" max="66" width="4" bestFit="1" customWidth="1"/>
    <col min="67" max="986" width="8.28515625"/>
  </cols>
  <sheetData>
    <row r="1" spans="1:66">
      <c r="A1" s="1"/>
      <c r="B1" s="1"/>
      <c r="C1" s="2" t="s">
        <v>0</v>
      </c>
      <c r="D1" s="2">
        <v>3</v>
      </c>
      <c r="E1" s="2">
        <v>4</v>
      </c>
      <c r="F1" s="2">
        <v>5</v>
      </c>
      <c r="G1" s="2">
        <v>6</v>
      </c>
      <c r="H1" s="2">
        <v>11</v>
      </c>
      <c r="I1" s="2">
        <v>14</v>
      </c>
      <c r="J1" s="2">
        <v>15</v>
      </c>
      <c r="K1" s="2">
        <v>16</v>
      </c>
      <c r="L1" s="2">
        <v>18</v>
      </c>
      <c r="M1" s="2">
        <v>19</v>
      </c>
      <c r="N1" s="2">
        <v>20</v>
      </c>
      <c r="O1" s="2">
        <v>21</v>
      </c>
      <c r="P1" s="2">
        <v>23</v>
      </c>
      <c r="Q1" s="2">
        <v>24</v>
      </c>
      <c r="R1" s="2">
        <v>42</v>
      </c>
      <c r="S1" s="2">
        <v>43</v>
      </c>
      <c r="T1" s="2">
        <v>44</v>
      </c>
      <c r="U1" s="2">
        <v>47</v>
      </c>
      <c r="V1" s="2">
        <v>48</v>
      </c>
      <c r="W1" s="2">
        <v>49</v>
      </c>
      <c r="X1" s="2">
        <v>50</v>
      </c>
      <c r="Y1" s="2">
        <v>52</v>
      </c>
      <c r="Z1" s="2">
        <v>53</v>
      </c>
      <c r="AA1" s="2">
        <v>54</v>
      </c>
      <c r="AB1" s="2">
        <v>55</v>
      </c>
      <c r="AC1" s="2">
        <v>56</v>
      </c>
      <c r="AD1" s="2">
        <v>57</v>
      </c>
      <c r="AE1" s="2">
        <v>58</v>
      </c>
      <c r="AF1" s="2">
        <v>61</v>
      </c>
      <c r="AG1" s="2">
        <v>63</v>
      </c>
      <c r="AH1" s="2">
        <v>64</v>
      </c>
      <c r="AI1" s="2">
        <v>65</v>
      </c>
      <c r="AJ1" s="2">
        <v>66</v>
      </c>
      <c r="AK1" s="2">
        <v>67</v>
      </c>
      <c r="AL1" s="2">
        <v>68</v>
      </c>
      <c r="AM1" s="2">
        <v>70</v>
      </c>
      <c r="AN1" s="2">
        <v>71</v>
      </c>
      <c r="AO1" s="2">
        <v>72</v>
      </c>
      <c r="AP1" s="2">
        <v>73</v>
      </c>
      <c r="AQ1" s="2">
        <v>74</v>
      </c>
      <c r="AR1" s="2">
        <v>75</v>
      </c>
      <c r="AS1" s="2">
        <v>76</v>
      </c>
      <c r="AT1" s="2">
        <v>78</v>
      </c>
      <c r="AU1" s="2">
        <v>79</v>
      </c>
      <c r="AV1" s="2">
        <v>80</v>
      </c>
      <c r="AW1" s="2">
        <v>81</v>
      </c>
      <c r="AX1" s="2">
        <v>84</v>
      </c>
      <c r="AY1" s="2">
        <v>85</v>
      </c>
      <c r="AZ1" s="2">
        <v>86</v>
      </c>
      <c r="BA1" s="2">
        <v>87</v>
      </c>
      <c r="BB1" s="2">
        <v>88</v>
      </c>
      <c r="BC1" s="2">
        <v>89</v>
      </c>
      <c r="BD1" s="2">
        <v>90</v>
      </c>
      <c r="BE1" s="2">
        <v>91</v>
      </c>
      <c r="BF1" s="2">
        <v>92</v>
      </c>
      <c r="BG1" s="2">
        <v>93</v>
      </c>
      <c r="BH1" s="2">
        <v>94</v>
      </c>
      <c r="BI1" s="2">
        <v>95</v>
      </c>
      <c r="BJ1" s="2">
        <v>97</v>
      </c>
      <c r="BK1" s="2">
        <v>99</v>
      </c>
      <c r="BL1" s="2">
        <v>100</v>
      </c>
      <c r="BM1" s="2">
        <v>101</v>
      </c>
      <c r="BN1" s="2">
        <v>102</v>
      </c>
    </row>
    <row r="2" spans="1:66">
      <c r="A2" s="1">
        <v>1</v>
      </c>
      <c r="B2" s="21" t="str">
        <f>идз_лааг!B2</f>
        <v>Анисимова Анастасия Александровна</v>
      </c>
      <c r="C2" s="5">
        <f t="shared" ref="C2:C19" si="0">SUM(D2:BN2)*30/95</f>
        <v>10.421052631578947</v>
      </c>
      <c r="D2" s="1">
        <v>1</v>
      </c>
      <c r="E2" s="1">
        <v>1</v>
      </c>
      <c r="F2" s="1"/>
      <c r="G2" s="1"/>
      <c r="H2" s="1">
        <v>1</v>
      </c>
      <c r="I2" s="1">
        <v>1</v>
      </c>
      <c r="J2" s="1">
        <v>1</v>
      </c>
      <c r="K2" s="1">
        <v>1</v>
      </c>
      <c r="L2" s="1"/>
      <c r="M2" s="1">
        <v>1</v>
      </c>
      <c r="N2" s="1"/>
      <c r="O2" s="1"/>
      <c r="P2" s="1"/>
      <c r="Q2" s="1">
        <v>1</v>
      </c>
      <c r="R2" s="7">
        <v>1</v>
      </c>
      <c r="S2" s="1">
        <v>1</v>
      </c>
      <c r="T2" s="1">
        <v>1</v>
      </c>
      <c r="U2" s="1">
        <v>0</v>
      </c>
      <c r="V2" s="1"/>
      <c r="W2" s="1">
        <v>1</v>
      </c>
      <c r="X2" s="1"/>
      <c r="Y2" s="1">
        <v>1</v>
      </c>
      <c r="Z2" s="1"/>
      <c r="AA2" s="1"/>
      <c r="AB2" s="1"/>
      <c r="AC2" s="1"/>
      <c r="AD2" s="1">
        <v>1</v>
      </c>
      <c r="AE2" s="1">
        <v>1</v>
      </c>
      <c r="AF2" s="1">
        <v>1</v>
      </c>
      <c r="AG2" s="1">
        <v>0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/>
      <c r="AO2" s="1">
        <v>1</v>
      </c>
      <c r="AP2" s="1">
        <v>1</v>
      </c>
      <c r="AQ2" s="1"/>
      <c r="AR2" s="1"/>
      <c r="AS2" s="1"/>
      <c r="AT2" s="1"/>
      <c r="AU2" s="1">
        <v>1</v>
      </c>
      <c r="AV2" s="1">
        <v>1</v>
      </c>
      <c r="AW2" s="1"/>
      <c r="AX2" s="1">
        <v>1</v>
      </c>
      <c r="AY2" s="1">
        <v>1</v>
      </c>
      <c r="AZ2" s="1"/>
      <c r="BA2" s="1"/>
      <c r="BB2" s="1"/>
      <c r="BC2" s="1"/>
      <c r="BD2" s="1">
        <v>1</v>
      </c>
      <c r="BE2" s="1">
        <v>1</v>
      </c>
      <c r="BF2" s="1"/>
      <c r="BG2" s="1">
        <v>1</v>
      </c>
      <c r="BH2" s="1">
        <v>1</v>
      </c>
      <c r="BI2" s="1"/>
      <c r="BJ2" s="1"/>
      <c r="BK2" s="1">
        <v>1</v>
      </c>
      <c r="BL2" s="1"/>
      <c r="BM2" s="1"/>
      <c r="BN2" s="1"/>
    </row>
    <row r="3" spans="1:66">
      <c r="A3" s="1">
        <v>2</v>
      </c>
      <c r="B3" s="21" t="str">
        <f>идз_лааг!B3</f>
        <v>Гонтарева Анастасия Дмитриевна</v>
      </c>
      <c r="C3" s="5">
        <f t="shared" si="0"/>
        <v>12</v>
      </c>
      <c r="D3" s="1">
        <v>1</v>
      </c>
      <c r="E3" s="1">
        <v>0</v>
      </c>
      <c r="F3" s="1"/>
      <c r="G3" s="1"/>
      <c r="H3" s="1">
        <v>1</v>
      </c>
      <c r="I3" s="1"/>
      <c r="J3" s="1">
        <v>0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/>
      <c r="Q3" s="1"/>
      <c r="R3" s="7">
        <v>1</v>
      </c>
      <c r="S3" s="1">
        <v>1</v>
      </c>
      <c r="T3" s="1"/>
      <c r="U3" s="1">
        <v>1</v>
      </c>
      <c r="V3" s="1"/>
      <c r="W3" s="1"/>
      <c r="X3" s="1">
        <v>0</v>
      </c>
      <c r="Y3" s="1">
        <v>0</v>
      </c>
      <c r="Z3" s="1">
        <v>1</v>
      </c>
      <c r="AA3" s="1">
        <v>1</v>
      </c>
      <c r="AB3" s="1"/>
      <c r="AC3" s="1"/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/>
      <c r="AO3" s="1">
        <v>1</v>
      </c>
      <c r="AP3" s="1">
        <v>1</v>
      </c>
      <c r="AQ3" s="1">
        <v>1</v>
      </c>
      <c r="AR3" s="1">
        <v>1</v>
      </c>
      <c r="AS3" s="1"/>
      <c r="AT3" s="1"/>
      <c r="AU3" s="1"/>
      <c r="AV3" s="1">
        <v>1</v>
      </c>
      <c r="AW3" s="1"/>
      <c r="AX3" s="1">
        <v>1</v>
      </c>
      <c r="AY3" s="1">
        <v>1</v>
      </c>
      <c r="AZ3" s="1"/>
      <c r="BA3" s="1">
        <v>0</v>
      </c>
      <c r="BB3" s="1"/>
      <c r="BC3" s="1"/>
      <c r="BD3" s="1">
        <v>1</v>
      </c>
      <c r="BE3" s="1">
        <v>1</v>
      </c>
      <c r="BF3" s="1"/>
      <c r="BG3" s="1">
        <v>1</v>
      </c>
      <c r="BH3" s="1">
        <v>1</v>
      </c>
      <c r="BI3" s="1">
        <v>1</v>
      </c>
      <c r="BJ3" s="1"/>
      <c r="BK3" s="1">
        <v>1</v>
      </c>
      <c r="BL3" s="1">
        <v>1</v>
      </c>
      <c r="BM3" s="1">
        <v>1</v>
      </c>
      <c r="BN3" s="1">
        <v>1</v>
      </c>
    </row>
    <row r="4" spans="1:66">
      <c r="A4" s="1">
        <v>3</v>
      </c>
      <c r="B4" s="21" t="str">
        <f>идз_лааг!B4</f>
        <v>Дегтярь Юлия Александровна</v>
      </c>
      <c r="C4" s="5">
        <f t="shared" si="0"/>
        <v>6.9473684210526319</v>
      </c>
      <c r="D4" s="1">
        <v>0</v>
      </c>
      <c r="E4" s="1"/>
      <c r="F4" s="1"/>
      <c r="G4" s="1"/>
      <c r="H4" s="1">
        <v>0</v>
      </c>
      <c r="I4" s="1">
        <v>0</v>
      </c>
      <c r="J4" s="1">
        <v>1</v>
      </c>
      <c r="K4" s="1">
        <v>1</v>
      </c>
      <c r="L4" s="1">
        <v>0</v>
      </c>
      <c r="M4" s="1"/>
      <c r="N4" s="1">
        <v>0</v>
      </c>
      <c r="O4" s="1">
        <v>1</v>
      </c>
      <c r="P4" s="1">
        <v>0</v>
      </c>
      <c r="Q4" s="1">
        <v>1</v>
      </c>
      <c r="R4" s="7">
        <v>1</v>
      </c>
      <c r="S4" s="1">
        <v>1</v>
      </c>
      <c r="T4" s="1">
        <v>1</v>
      </c>
      <c r="U4" s="1">
        <v>0</v>
      </c>
      <c r="V4" s="1"/>
      <c r="W4" s="1"/>
      <c r="X4" s="1"/>
      <c r="Y4" s="1">
        <v>0</v>
      </c>
      <c r="Z4" s="1"/>
      <c r="AA4" s="1"/>
      <c r="AB4" s="1">
        <v>1</v>
      </c>
      <c r="AC4" s="1">
        <v>1</v>
      </c>
      <c r="AD4" s="1">
        <v>1</v>
      </c>
      <c r="AE4" s="1">
        <v>1</v>
      </c>
      <c r="AF4" s="1"/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/>
      <c r="AN4" s="1"/>
      <c r="AO4" s="1">
        <v>1</v>
      </c>
      <c r="AP4" s="1"/>
      <c r="AQ4" s="1"/>
      <c r="AR4" s="1"/>
      <c r="AS4" s="1"/>
      <c r="AT4" s="1"/>
      <c r="AU4" s="1"/>
      <c r="AV4" s="1">
        <v>1</v>
      </c>
      <c r="AW4" s="1"/>
      <c r="AX4" s="1">
        <v>1</v>
      </c>
      <c r="AY4" s="1">
        <v>1</v>
      </c>
      <c r="AZ4" s="1">
        <v>1</v>
      </c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13.5" customHeight="1">
      <c r="A5" s="1">
        <v>4</v>
      </c>
      <c r="B5" s="21" t="str">
        <f>идз_лааг!B5</f>
        <v>Калашникова Юлия Николаевна</v>
      </c>
      <c r="C5" s="5">
        <f t="shared" si="0"/>
        <v>9.1578947368421044</v>
      </c>
      <c r="D5" s="1">
        <v>1</v>
      </c>
      <c r="E5" s="1">
        <v>1</v>
      </c>
      <c r="F5" s="1">
        <v>0</v>
      </c>
      <c r="G5" s="1"/>
      <c r="H5" s="1">
        <v>0</v>
      </c>
      <c r="I5" s="1">
        <v>0</v>
      </c>
      <c r="J5" s="1">
        <v>1</v>
      </c>
      <c r="K5" s="1">
        <v>1</v>
      </c>
      <c r="L5" s="1">
        <v>0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7">
        <v>1</v>
      </c>
      <c r="S5" s="1">
        <v>1</v>
      </c>
      <c r="T5" s="1">
        <v>1</v>
      </c>
      <c r="U5" s="1">
        <v>0</v>
      </c>
      <c r="V5" s="1"/>
      <c r="W5" s="1">
        <v>1</v>
      </c>
      <c r="X5" s="1"/>
      <c r="Y5" s="1">
        <v>0</v>
      </c>
      <c r="Z5" s="1"/>
      <c r="AA5" s="1"/>
      <c r="AB5" s="1">
        <v>1</v>
      </c>
      <c r="AC5" s="1">
        <v>0</v>
      </c>
      <c r="AD5" s="1">
        <v>1</v>
      </c>
      <c r="AE5" s="1">
        <v>1</v>
      </c>
      <c r="AF5" s="1">
        <v>1</v>
      </c>
      <c r="AG5" s="1"/>
      <c r="AH5" s="1"/>
      <c r="AI5" s="1">
        <v>1</v>
      </c>
      <c r="AJ5" s="1">
        <v>1</v>
      </c>
      <c r="AK5" s="1">
        <v>1</v>
      </c>
      <c r="AL5" s="1">
        <v>1</v>
      </c>
      <c r="AM5" s="1">
        <v>0</v>
      </c>
      <c r="AN5" s="1">
        <v>1</v>
      </c>
      <c r="AO5" s="1">
        <v>1</v>
      </c>
      <c r="AP5" s="1">
        <v>1</v>
      </c>
      <c r="AQ5" s="1"/>
      <c r="AR5" s="1"/>
      <c r="AS5" s="1"/>
      <c r="AT5" s="1">
        <v>1</v>
      </c>
      <c r="AU5" s="1">
        <v>0</v>
      </c>
      <c r="AV5" s="1">
        <v>1</v>
      </c>
      <c r="AW5" s="1">
        <v>0</v>
      </c>
      <c r="AX5" s="1">
        <v>1</v>
      </c>
      <c r="AY5" s="1">
        <v>1</v>
      </c>
      <c r="AZ5" s="1"/>
      <c r="BA5" s="1">
        <v>0</v>
      </c>
      <c r="BB5" s="1">
        <v>0</v>
      </c>
      <c r="BC5" s="1"/>
      <c r="BD5" s="1"/>
      <c r="BE5" s="1"/>
      <c r="BF5" s="1">
        <v>1</v>
      </c>
      <c r="BG5" s="1">
        <v>1</v>
      </c>
      <c r="BH5" s="1">
        <v>1</v>
      </c>
      <c r="BI5" s="1"/>
      <c r="BJ5" s="1"/>
      <c r="BK5" s="1"/>
      <c r="BL5" s="1"/>
      <c r="BM5" s="1"/>
      <c r="BN5" s="1"/>
    </row>
    <row r="6" spans="1:66">
      <c r="A6" s="1">
        <v>5</v>
      </c>
      <c r="B6" s="21" t="str">
        <f>идз_лааг!B6</f>
        <v>Кузнецова Анна Алексеевна</v>
      </c>
      <c r="C6" s="5">
        <f t="shared" si="0"/>
        <v>12</v>
      </c>
      <c r="D6" s="1"/>
      <c r="E6" s="1"/>
      <c r="F6" s="1"/>
      <c r="G6" s="1"/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7">
        <v>1</v>
      </c>
      <c r="S6" s="1">
        <v>1</v>
      </c>
      <c r="T6" s="1">
        <v>1</v>
      </c>
      <c r="U6" s="1">
        <v>1</v>
      </c>
      <c r="V6" s="1">
        <v>0</v>
      </c>
      <c r="W6" s="1">
        <v>1</v>
      </c>
      <c r="X6" s="1">
        <v>0</v>
      </c>
      <c r="Y6" s="1">
        <v>1</v>
      </c>
      <c r="Z6" s="1">
        <v>1</v>
      </c>
      <c r="AA6" s="1"/>
      <c r="AB6" s="1">
        <v>1</v>
      </c>
      <c r="AC6" s="1">
        <v>1</v>
      </c>
      <c r="AD6" s="1">
        <v>1</v>
      </c>
      <c r="AE6" s="1">
        <v>0</v>
      </c>
      <c r="AF6" s="1">
        <v>1</v>
      </c>
      <c r="AG6" s="1">
        <v>1</v>
      </c>
      <c r="AH6" s="1">
        <v>1</v>
      </c>
      <c r="AI6" s="1"/>
      <c r="AJ6" s="1">
        <v>1</v>
      </c>
      <c r="AK6" s="1">
        <v>1</v>
      </c>
      <c r="AL6" s="1">
        <v>1</v>
      </c>
      <c r="AM6" s="1">
        <v>1</v>
      </c>
      <c r="AN6" s="1"/>
      <c r="AO6" s="1">
        <v>1</v>
      </c>
      <c r="AP6" s="1"/>
      <c r="AQ6" s="1"/>
      <c r="AR6" s="1">
        <v>1</v>
      </c>
      <c r="AS6" s="1">
        <v>0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/>
      <c r="BA6" s="1">
        <v>1</v>
      </c>
      <c r="BB6" s="1"/>
      <c r="BC6" s="1">
        <v>0</v>
      </c>
      <c r="BD6" s="1"/>
      <c r="BE6" s="1"/>
      <c r="BF6" s="1"/>
      <c r="BG6" s="1">
        <v>1</v>
      </c>
      <c r="BH6" s="1">
        <v>1</v>
      </c>
      <c r="BI6" s="1"/>
      <c r="BJ6" s="1"/>
      <c r="BK6" s="1">
        <v>1</v>
      </c>
      <c r="BL6" s="1">
        <v>1</v>
      </c>
      <c r="BM6" s="1"/>
      <c r="BN6" s="1"/>
    </row>
    <row r="7" spans="1:66">
      <c r="A7" s="1">
        <v>6</v>
      </c>
      <c r="B7" s="21" t="str">
        <f>идз_лааг!B7</f>
        <v>Кузуб Алена Алексеевна</v>
      </c>
      <c r="C7" s="5">
        <f t="shared" si="0"/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>
      <c r="A8" s="1">
        <v>7</v>
      </c>
      <c r="B8" s="21" t="str">
        <f>идз_лааг!B8</f>
        <v>Лаптева Валентина Алексеевна</v>
      </c>
      <c r="C8" s="5">
        <f t="shared" si="0"/>
        <v>14.526315789473685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7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0</v>
      </c>
      <c r="AA8" s="1">
        <v>1</v>
      </c>
      <c r="AB8" s="1"/>
      <c r="AC8" s="1"/>
      <c r="AD8" s="1">
        <v>1</v>
      </c>
      <c r="AE8" s="1"/>
      <c r="AF8" s="1">
        <v>1</v>
      </c>
      <c r="AG8" s="1">
        <v>1</v>
      </c>
      <c r="AH8" s="1">
        <v>1</v>
      </c>
      <c r="AI8" s="1">
        <v>0</v>
      </c>
      <c r="AJ8" s="1">
        <v>1</v>
      </c>
      <c r="AK8" s="1">
        <v>1</v>
      </c>
      <c r="AL8" s="1">
        <v>1</v>
      </c>
      <c r="AM8" s="1">
        <v>0</v>
      </c>
      <c r="AN8" s="1">
        <v>1</v>
      </c>
      <c r="AO8" s="1">
        <v>0</v>
      </c>
      <c r="AP8" s="1"/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1</v>
      </c>
      <c r="AZ8" s="1"/>
      <c r="BA8" s="1">
        <v>0</v>
      </c>
      <c r="BB8" s="1">
        <v>0</v>
      </c>
      <c r="BC8" s="1">
        <v>0</v>
      </c>
      <c r="BD8" s="1">
        <v>1</v>
      </c>
      <c r="BE8" s="1">
        <v>1</v>
      </c>
      <c r="BF8" s="1">
        <v>1</v>
      </c>
      <c r="BG8" s="1">
        <v>1</v>
      </c>
      <c r="BH8" s="1">
        <v>1</v>
      </c>
      <c r="BI8" s="1">
        <v>1</v>
      </c>
      <c r="BJ8" s="1"/>
      <c r="BK8" s="1">
        <v>1</v>
      </c>
      <c r="BL8" s="1">
        <v>1</v>
      </c>
      <c r="BM8" s="1"/>
      <c r="BN8" s="1"/>
    </row>
    <row r="9" spans="1:66">
      <c r="A9" s="1">
        <v>8</v>
      </c>
      <c r="B9" s="21" t="str">
        <f>идз_лааг!B9</f>
        <v>Логачева Дарья Николаевна</v>
      </c>
      <c r="C9" s="5">
        <f t="shared" si="0"/>
        <v>9.1578947368421044</v>
      </c>
      <c r="D9" s="1"/>
      <c r="E9" s="1"/>
      <c r="F9" s="1"/>
      <c r="G9" s="1"/>
      <c r="H9" s="1">
        <v>1</v>
      </c>
      <c r="I9" s="1"/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7">
        <v>1</v>
      </c>
      <c r="S9" s="1">
        <v>1</v>
      </c>
      <c r="T9" s="1"/>
      <c r="U9" s="1">
        <v>0</v>
      </c>
      <c r="V9" s="1"/>
      <c r="W9" s="1">
        <v>1</v>
      </c>
      <c r="X9" s="1"/>
      <c r="Y9" s="1"/>
      <c r="Z9" s="1"/>
      <c r="AA9" s="1"/>
      <c r="AB9" s="1"/>
      <c r="AC9" s="1"/>
      <c r="AD9" s="1">
        <v>1</v>
      </c>
      <c r="AE9" s="1">
        <v>1</v>
      </c>
      <c r="AF9" s="1">
        <v>0</v>
      </c>
      <c r="AG9" s="1">
        <v>1</v>
      </c>
      <c r="AH9" s="1">
        <v>1</v>
      </c>
      <c r="AI9" s="1">
        <v>0</v>
      </c>
      <c r="AJ9" s="1">
        <v>1</v>
      </c>
      <c r="AK9" s="1">
        <v>1</v>
      </c>
      <c r="AL9" s="1">
        <v>1</v>
      </c>
      <c r="AM9" s="1">
        <v>1</v>
      </c>
      <c r="AN9" s="1"/>
      <c r="AO9" s="1">
        <v>1</v>
      </c>
      <c r="AP9" s="1">
        <v>1</v>
      </c>
      <c r="AQ9" s="1">
        <v>1</v>
      </c>
      <c r="AR9" s="1">
        <v>1</v>
      </c>
      <c r="AS9" s="1"/>
      <c r="AT9" s="1"/>
      <c r="AU9" s="1">
        <v>1</v>
      </c>
      <c r="AV9" s="1">
        <v>1</v>
      </c>
      <c r="AW9" s="1"/>
      <c r="AX9" s="1"/>
      <c r="AY9" s="1"/>
      <c r="AZ9" s="1"/>
      <c r="BA9" s="1"/>
      <c r="BB9" s="1"/>
      <c r="BC9" s="1"/>
      <c r="BD9" s="1"/>
      <c r="BE9" s="1">
        <v>1</v>
      </c>
      <c r="BF9" s="1"/>
      <c r="BG9" s="1">
        <v>1</v>
      </c>
      <c r="BH9" s="1">
        <v>1</v>
      </c>
      <c r="BI9" s="1"/>
      <c r="BJ9" s="1"/>
      <c r="BK9" s="1"/>
      <c r="BL9" s="1"/>
      <c r="BM9" s="1"/>
      <c r="BN9" s="1"/>
    </row>
    <row r="10" spans="1:66">
      <c r="A10" s="1">
        <v>9</v>
      </c>
      <c r="B10" s="21" t="str">
        <f>идз_лааг!B10</f>
        <v>Мирзозода Шайхаттори Хабибулло</v>
      </c>
      <c r="C10" s="5">
        <f t="shared" si="0"/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>
      <c r="A11" s="1">
        <v>10</v>
      </c>
      <c r="B11" s="21" t="str">
        <f>идз_лааг!B11</f>
        <v>Мукан Акжол Муратулы</v>
      </c>
      <c r="C11" s="5">
        <f t="shared" si="0"/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>
      <c r="A12" s="1">
        <v>11</v>
      </c>
      <c r="B12" s="21" t="str">
        <f>идз_лааг!B12</f>
        <v>Наботзода Аюбджони Хайдарали</v>
      </c>
      <c r="C12" s="5">
        <f t="shared" si="0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>
      <c r="A13" s="1">
        <v>12</v>
      </c>
      <c r="B13" s="21" t="str">
        <f>идз_лааг!B13</f>
        <v>Никма Шелли Хафира -</v>
      </c>
      <c r="C13" s="5">
        <f t="shared" si="0"/>
        <v>6</v>
      </c>
      <c r="D13" s="1"/>
      <c r="E13" s="1"/>
      <c r="F13" s="1"/>
      <c r="G13" s="1">
        <v>0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/>
      <c r="N13" s="1">
        <v>0</v>
      </c>
      <c r="O13" s="1">
        <v>0</v>
      </c>
      <c r="P13" s="1"/>
      <c r="Q13" s="1">
        <v>1</v>
      </c>
      <c r="R13" s="7">
        <v>1</v>
      </c>
      <c r="S13" s="1">
        <v>1</v>
      </c>
      <c r="T13" s="1">
        <v>1</v>
      </c>
      <c r="U13" s="1">
        <v>0</v>
      </c>
      <c r="V13" s="1">
        <v>1</v>
      </c>
      <c r="W13" s="1">
        <v>1</v>
      </c>
      <c r="X13" s="1">
        <v>1</v>
      </c>
      <c r="Y13" s="1">
        <v>1</v>
      </c>
      <c r="Z13" s="1"/>
      <c r="AA13" s="1"/>
      <c r="AB13" s="1"/>
      <c r="AC13" s="1"/>
      <c r="AD13" s="1"/>
      <c r="AE13" s="1"/>
      <c r="AF13" s="1"/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/>
      <c r="AN13" s="1"/>
      <c r="AO13" s="1"/>
      <c r="AP13" s="1"/>
      <c r="AQ13" s="1"/>
      <c r="AR13" s="1"/>
      <c r="AS13" s="1"/>
      <c r="AT13" s="1"/>
      <c r="AU13" s="1"/>
      <c r="AV13" s="1">
        <v>1</v>
      </c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>
      <c r="A14" s="1">
        <v>13</v>
      </c>
      <c r="B14" s="21" t="str">
        <f>идз_лааг!B14</f>
        <v>Петров Артем Алексеевич</v>
      </c>
      <c r="C14" s="5">
        <f t="shared" si="0"/>
        <v>12.315789473684211</v>
      </c>
      <c r="D14" s="1">
        <v>1</v>
      </c>
      <c r="E14" s="1"/>
      <c r="F14" s="1"/>
      <c r="G14" s="1"/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7">
        <v>1</v>
      </c>
      <c r="S14" s="1">
        <v>1</v>
      </c>
      <c r="T14" s="1">
        <v>1</v>
      </c>
      <c r="U14" s="1">
        <v>0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/>
      <c r="AC14" s="1"/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/>
      <c r="AO14" s="1">
        <v>0</v>
      </c>
      <c r="AP14" s="1">
        <v>1</v>
      </c>
      <c r="AQ14" s="1">
        <v>0</v>
      </c>
      <c r="AR14" s="1">
        <v>0</v>
      </c>
      <c r="AS14" s="1">
        <v>1</v>
      </c>
      <c r="AT14" s="1">
        <v>1</v>
      </c>
      <c r="AU14" s="1"/>
      <c r="AV14" s="1">
        <v>1</v>
      </c>
      <c r="AW14" s="1"/>
      <c r="AX14" s="1">
        <v>1</v>
      </c>
      <c r="AY14" s="1">
        <v>1</v>
      </c>
      <c r="AZ14" s="1">
        <v>1</v>
      </c>
      <c r="BA14" s="1">
        <v>1</v>
      </c>
      <c r="BB14" s="1"/>
      <c r="BC14" s="1"/>
      <c r="BD14" s="1">
        <v>0</v>
      </c>
      <c r="BE14" s="1">
        <v>1</v>
      </c>
      <c r="BF14" s="1">
        <v>0</v>
      </c>
      <c r="BG14" s="1">
        <v>1</v>
      </c>
      <c r="BH14" s="1">
        <v>1</v>
      </c>
      <c r="BI14" s="1"/>
      <c r="BJ14" s="1"/>
      <c r="BK14" s="1"/>
      <c r="BL14" s="1"/>
      <c r="BM14" s="1"/>
      <c r="BN14" s="1"/>
    </row>
    <row r="15" spans="1:66">
      <c r="A15" s="1">
        <v>14</v>
      </c>
      <c r="B15" s="21" t="str">
        <f>идз_лааг!B15</f>
        <v>Помешалкина Мария Александровна</v>
      </c>
      <c r="C15" s="5">
        <f t="shared" si="0"/>
        <v>8.526315789473685</v>
      </c>
      <c r="D15" s="1">
        <v>1</v>
      </c>
      <c r="E15" s="1">
        <v>1</v>
      </c>
      <c r="F15" s="1">
        <v>0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1</v>
      </c>
      <c r="O15" s="1">
        <v>1</v>
      </c>
      <c r="P15" s="1">
        <v>0</v>
      </c>
      <c r="Q15" s="1">
        <v>1</v>
      </c>
      <c r="R15" s="7">
        <v>1</v>
      </c>
      <c r="S15" s="1">
        <v>1</v>
      </c>
      <c r="T15" s="1">
        <v>1</v>
      </c>
      <c r="U15" s="1">
        <v>0</v>
      </c>
      <c r="V15" s="1"/>
      <c r="W15" s="1">
        <v>1</v>
      </c>
      <c r="X15" s="1"/>
      <c r="Y15" s="1"/>
      <c r="Z15" s="1"/>
      <c r="AA15" s="1"/>
      <c r="AB15" s="1"/>
      <c r="AC15" s="1">
        <v>0</v>
      </c>
      <c r="AD15" s="1">
        <v>1</v>
      </c>
      <c r="AE15" s="1">
        <v>0</v>
      </c>
      <c r="AF15" s="1"/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/>
      <c r="AO15" s="1"/>
      <c r="AP15" s="1"/>
      <c r="AQ15" s="1"/>
      <c r="AR15" s="1">
        <v>1</v>
      </c>
      <c r="AS15" s="1"/>
      <c r="AT15" s="1">
        <v>1</v>
      </c>
      <c r="AU15" s="1"/>
      <c r="AV15" s="1"/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/>
      <c r="BF15" s="1"/>
      <c r="BG15" s="1">
        <v>1</v>
      </c>
      <c r="BH15" s="1">
        <v>1</v>
      </c>
      <c r="BI15" s="1"/>
      <c r="BJ15" s="1"/>
      <c r="BK15" s="1"/>
      <c r="BL15" s="1"/>
      <c r="BM15" s="1"/>
      <c r="BN15" s="1"/>
    </row>
    <row r="16" spans="1:66">
      <c r="A16" s="1">
        <v>15</v>
      </c>
      <c r="B16" s="21" t="str">
        <f>идз_лааг!B16</f>
        <v>Тузиков Андрей Владимирович</v>
      </c>
      <c r="C16" s="5">
        <f t="shared" si="0"/>
        <v>7.5789473684210522</v>
      </c>
      <c r="D16" s="1">
        <v>1</v>
      </c>
      <c r="E16" s="1">
        <v>1</v>
      </c>
      <c r="F16" s="1"/>
      <c r="G16" s="1"/>
      <c r="H16" s="1">
        <v>1</v>
      </c>
      <c r="I16" s="1">
        <v>0</v>
      </c>
      <c r="J16" s="1">
        <v>0</v>
      </c>
      <c r="K16" s="1">
        <v>1</v>
      </c>
      <c r="L16" s="1">
        <v>0</v>
      </c>
      <c r="M16" s="1"/>
      <c r="N16" s="1"/>
      <c r="O16" s="1">
        <v>1</v>
      </c>
      <c r="P16" s="1">
        <v>1</v>
      </c>
      <c r="Q16" s="1">
        <v>1</v>
      </c>
      <c r="R16" s="7">
        <v>1</v>
      </c>
      <c r="S16" s="1">
        <v>1</v>
      </c>
      <c r="T16" s="1">
        <v>0</v>
      </c>
      <c r="U16" s="1">
        <v>0</v>
      </c>
      <c r="V16" s="1"/>
      <c r="W16" s="1">
        <v>1</v>
      </c>
      <c r="X16" s="1">
        <v>1</v>
      </c>
      <c r="Y16" s="1">
        <v>1</v>
      </c>
      <c r="Z16" s="1"/>
      <c r="AA16" s="1"/>
      <c r="AB16" s="1"/>
      <c r="AC16" s="1"/>
      <c r="AD16" s="1">
        <v>0</v>
      </c>
      <c r="AE16" s="1">
        <v>1</v>
      </c>
      <c r="AF16" s="1">
        <v>0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0</v>
      </c>
      <c r="AN16" s="1"/>
      <c r="AO16" s="1"/>
      <c r="AP16" s="1"/>
      <c r="AQ16" s="1"/>
      <c r="AR16" s="1">
        <v>1</v>
      </c>
      <c r="AS16" s="1"/>
      <c r="AT16" s="1"/>
      <c r="AU16" s="1"/>
      <c r="AV16" s="1">
        <v>1</v>
      </c>
      <c r="AW16" s="1"/>
      <c r="AX16" s="1"/>
      <c r="AY16" s="1">
        <v>0</v>
      </c>
      <c r="AZ16" s="1">
        <v>1</v>
      </c>
      <c r="BA16" s="1">
        <v>1</v>
      </c>
      <c r="BB16" s="1">
        <v>1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>
      <c r="A17" s="1">
        <v>16</v>
      </c>
      <c r="B17" s="21" t="str">
        <f>идз_лааг!B17</f>
        <v>Филоненко Анна Андреевна</v>
      </c>
      <c r="C17" s="5">
        <f t="shared" si="0"/>
        <v>15.473684210526315</v>
      </c>
      <c r="D17" s="1">
        <v>1</v>
      </c>
      <c r="E17" s="1">
        <v>1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7">
        <v>1</v>
      </c>
      <c r="S17" s="1">
        <v>1</v>
      </c>
      <c r="T17" s="1">
        <v>1</v>
      </c>
      <c r="U17" s="1">
        <v>0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/>
      <c r="AC17" s="1">
        <v>1</v>
      </c>
      <c r="AD17" s="1"/>
      <c r="AE17" s="1"/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/>
      <c r="AO17" s="1">
        <v>1</v>
      </c>
      <c r="AP17" s="1">
        <v>1</v>
      </c>
      <c r="AQ17" s="1">
        <v>1</v>
      </c>
      <c r="AR17" s="1">
        <v>1</v>
      </c>
      <c r="AS17" s="1"/>
      <c r="AT17" s="1">
        <v>1</v>
      </c>
      <c r="AU17" s="1">
        <v>1</v>
      </c>
      <c r="AV17" s="1">
        <v>1</v>
      </c>
      <c r="AW17" s="1"/>
      <c r="AX17" s="1">
        <v>1</v>
      </c>
      <c r="AY17" s="1">
        <v>1</v>
      </c>
      <c r="AZ17" s="1"/>
      <c r="BA17" s="1"/>
      <c r="BB17" s="1"/>
      <c r="BC17" s="1"/>
      <c r="BD17" s="1"/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/>
    </row>
    <row r="18" spans="1:66">
      <c r="A18" s="1">
        <v>17</v>
      </c>
      <c r="B18" s="21" t="str">
        <f>идз_лааг!B18</f>
        <v>Хлыновская Анастасия Александровна</v>
      </c>
      <c r="C18" s="5">
        <f t="shared" si="0"/>
        <v>6.6315789473684212</v>
      </c>
      <c r="D18" s="1">
        <v>1</v>
      </c>
      <c r="E18" s="1">
        <v>1</v>
      </c>
      <c r="F18" s="1">
        <v>1</v>
      </c>
      <c r="G18" s="1">
        <v>1</v>
      </c>
      <c r="H18" s="1"/>
      <c r="I18" s="1"/>
      <c r="J18" s="1"/>
      <c r="K18" s="1"/>
      <c r="L18" s="1"/>
      <c r="M18" s="1"/>
      <c r="N18" s="1">
        <v>1</v>
      </c>
      <c r="O18" s="1">
        <v>1</v>
      </c>
      <c r="P18" s="1">
        <v>1</v>
      </c>
      <c r="Q18" s="1"/>
      <c r="R18" s="7"/>
      <c r="S18" s="1"/>
      <c r="T18" s="1"/>
      <c r="U18" s="1"/>
      <c r="V18" s="1"/>
      <c r="W18" s="1"/>
      <c r="X18" s="1"/>
      <c r="Y18" s="1"/>
      <c r="Z18" s="1">
        <v>0</v>
      </c>
      <c r="AA18" s="1"/>
      <c r="AB18" s="1"/>
      <c r="AC18" s="1"/>
      <c r="AD18" s="1">
        <v>1</v>
      </c>
      <c r="AE18" s="1">
        <v>1</v>
      </c>
      <c r="AF18" s="1">
        <v>1</v>
      </c>
      <c r="AG18" s="1">
        <v>0</v>
      </c>
      <c r="AH18" s="1"/>
      <c r="AI18" s="1"/>
      <c r="AJ18" s="1">
        <v>1</v>
      </c>
      <c r="AK18" s="1">
        <v>1</v>
      </c>
      <c r="AL18" s="1">
        <v>1</v>
      </c>
      <c r="AM18" s="1">
        <v>1</v>
      </c>
      <c r="AN18" s="1"/>
      <c r="AO18" s="1"/>
      <c r="AP18" s="1"/>
      <c r="AQ18" s="1"/>
      <c r="AR18" s="1"/>
      <c r="AS18" s="1"/>
      <c r="AT18" s="1">
        <v>1</v>
      </c>
      <c r="AU18" s="1">
        <v>1</v>
      </c>
      <c r="AV18" s="1">
        <v>1</v>
      </c>
      <c r="AW18" s="1"/>
      <c r="AX18" s="1"/>
      <c r="AY18" s="1">
        <v>1</v>
      </c>
      <c r="AZ18" s="1">
        <v>1</v>
      </c>
      <c r="BA18" s="1"/>
      <c r="BB18" s="1"/>
      <c r="BC18" s="1"/>
      <c r="BD18" s="1"/>
      <c r="BE18" s="1"/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/>
    </row>
    <row r="19" spans="1:66">
      <c r="A19" s="1">
        <v>18</v>
      </c>
      <c r="B19" s="21" t="str">
        <f>идз_лааг!B19</f>
        <v>Чайкина Яна Игоревна</v>
      </c>
      <c r="C19" s="5">
        <f t="shared" si="0"/>
        <v>18.631578947368421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0</v>
      </c>
      <c r="P19" s="1">
        <v>1</v>
      </c>
      <c r="Q19" s="1">
        <v>1</v>
      </c>
      <c r="R19" s="7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/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/>
    </row>
    <row r="20" spans="1:66">
      <c r="A20" s="1">
        <v>19</v>
      </c>
      <c r="B20" s="21" t="str">
        <f>идз_лааг!B20</f>
        <v>Шатова Екатерина Николаевна</v>
      </c>
      <c r="C20" s="5">
        <f t="shared" ref="C20" si="1">SUM(D20:BN20)*30/95</f>
        <v>9.7894736842105257</v>
      </c>
      <c r="D20" s="20">
        <v>1</v>
      </c>
      <c r="E20" s="20"/>
      <c r="F20" s="24">
        <v>1</v>
      </c>
      <c r="G20" s="24">
        <v>1</v>
      </c>
      <c r="H20" s="20">
        <v>0</v>
      </c>
      <c r="I20" s="20">
        <v>1</v>
      </c>
      <c r="J20" s="20">
        <v>1</v>
      </c>
      <c r="K20" s="22">
        <v>1</v>
      </c>
      <c r="L20" s="22">
        <v>1</v>
      </c>
      <c r="M20" s="22">
        <v>0</v>
      </c>
      <c r="N20" s="22">
        <v>1</v>
      </c>
      <c r="O20" s="22">
        <v>1</v>
      </c>
      <c r="P20" s="22">
        <v>0</v>
      </c>
      <c r="Q20" s="22">
        <v>1</v>
      </c>
      <c r="R20" s="23">
        <v>1</v>
      </c>
      <c r="S20" s="23">
        <v>0</v>
      </c>
      <c r="T20" s="23">
        <v>1</v>
      </c>
      <c r="U20" s="23">
        <v>1</v>
      </c>
      <c r="V20" s="23">
        <v>0</v>
      </c>
      <c r="W20" s="23">
        <v>1</v>
      </c>
      <c r="X20" s="23">
        <v>0</v>
      </c>
      <c r="Y20" s="23">
        <v>0</v>
      </c>
      <c r="Z20" s="20"/>
      <c r="AA20" s="20"/>
      <c r="AB20" s="20"/>
      <c r="AC20" s="20"/>
      <c r="AD20" s="24">
        <v>1</v>
      </c>
      <c r="AE20" s="24">
        <v>0</v>
      </c>
      <c r="AF20" s="24">
        <v>1</v>
      </c>
      <c r="AG20" s="24">
        <v>1</v>
      </c>
      <c r="AH20" s="24">
        <v>0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0</v>
      </c>
      <c r="AO20" s="24">
        <v>1</v>
      </c>
      <c r="AP20" s="24">
        <v>0</v>
      </c>
      <c r="AQ20" s="24">
        <v>0</v>
      </c>
      <c r="AR20" s="20"/>
      <c r="AS20" s="22">
        <v>0</v>
      </c>
      <c r="AT20" s="24">
        <v>1</v>
      </c>
      <c r="AU20" s="20">
        <v>1</v>
      </c>
      <c r="AV20" s="24">
        <v>1</v>
      </c>
      <c r="AW20" s="22">
        <v>0</v>
      </c>
      <c r="AX20" s="22">
        <v>1</v>
      </c>
      <c r="AY20" s="24">
        <v>1</v>
      </c>
      <c r="AZ20" s="22">
        <v>0</v>
      </c>
      <c r="BA20" s="20"/>
      <c r="BB20" s="20"/>
      <c r="BC20" s="20"/>
      <c r="BD20" s="20">
        <v>1</v>
      </c>
      <c r="BE20" s="20"/>
      <c r="BF20" s="20">
        <v>0</v>
      </c>
      <c r="BG20" s="20">
        <v>1</v>
      </c>
      <c r="BH20" s="24">
        <v>1</v>
      </c>
      <c r="BI20" s="20"/>
      <c r="BJ20" s="20"/>
      <c r="BK20" s="20"/>
      <c r="BL20" s="20"/>
      <c r="BM20" s="20"/>
      <c r="BN20" s="20"/>
    </row>
    <row r="21" spans="1:66">
      <c r="B21" s="19" t="str">
        <f>идз_лааг!B21</f>
        <v>Максимум</v>
      </c>
      <c r="C21" s="5">
        <f>SUM(D21:BN21)*30/95</f>
        <v>19.894736842105264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D9" sqref="D9"/>
    </sheetView>
  </sheetViews>
  <sheetFormatPr defaultRowHeight="12.75"/>
  <cols>
    <col min="1" max="1" width="3.5703125"/>
    <col min="2" max="2" width="27.28515625"/>
    <col min="3" max="3" width="8.28515625"/>
  </cols>
  <sheetData>
    <row r="1" spans="1:5">
      <c r="A1" s="8"/>
      <c r="B1" s="8" t="s">
        <v>1</v>
      </c>
      <c r="C1" s="8"/>
    </row>
    <row r="2" spans="1:5">
      <c r="A2" s="9" t="s">
        <v>2</v>
      </c>
      <c r="B2" s="9" t="s">
        <v>3</v>
      </c>
      <c r="C2" s="9" t="s">
        <v>4</v>
      </c>
      <c r="D2" s="10">
        <f>(38+101)*(30/139)/3</f>
        <v>10</v>
      </c>
    </row>
    <row r="3" spans="1:5">
      <c r="A3" s="2">
        <v>1</v>
      </c>
      <c r="B3" s="1" t="str">
        <f>VLOOKUP(LARGE(Итого!$J$2:$J$19,A3),Итого!$J$2:$L$19,2,0)</f>
        <v>Чайкина Яна Игоревна</v>
      </c>
      <c r="C3" s="1">
        <f>ROUND(VLOOKUP(LARGE(Итого!$J$2:$L$19,A3),Итого!$J$2:$L$19,3,0),1)</f>
        <v>27.2</v>
      </c>
      <c r="D3" s="11">
        <f t="shared" ref="D3:D25" si="0">C3/ROUND($C$25,1)</f>
        <v>0.90666666666666662</v>
      </c>
      <c r="E3" s="12" t="str">
        <f t="shared" ref="E3:E24" si="1">IF(D3&lt;0.55,"Неуд",IF(D3&lt;0.7,"Удовл",IF(D3&lt;0.9,"Хорошо","Отлично")))</f>
        <v>Отлично</v>
      </c>
    </row>
    <row r="4" spans="1:5">
      <c r="A4" s="2">
        <v>2</v>
      </c>
      <c r="B4" s="1" t="str">
        <f>VLOOKUP(LARGE(Итого!$J$2:$J$19,A4),Итого!$J$2:$L$19,2,0)</f>
        <v>Филоненко Анна Андреевна</v>
      </c>
      <c r="C4" s="1">
        <f>ROUND(VLOOKUP(LARGE(Итого!$J$2:$L$19,A4),Итого!$J$2:$L$19,3,0),1)</f>
        <v>23.7</v>
      </c>
      <c r="D4" s="11">
        <f t="shared" si="0"/>
        <v>0.78999999999999992</v>
      </c>
      <c r="E4" s="12" t="str">
        <f t="shared" si="1"/>
        <v>Хорошо</v>
      </c>
    </row>
    <row r="5" spans="1:5">
      <c r="A5" s="2">
        <v>3</v>
      </c>
      <c r="B5" s="1" t="str">
        <f>VLOOKUP(LARGE(Итого!$J$2:$J$19,A5),Итого!$J$2:$L$19,2,0)</f>
        <v>Лаптева Валентина Алексеевна</v>
      </c>
      <c r="C5" s="1">
        <f>ROUND(VLOOKUP(LARGE(Итого!$J$2:$L$19,A5),Итого!$J$2:$L$19,3,0),1)</f>
        <v>23.1</v>
      </c>
      <c r="D5" s="11">
        <f t="shared" si="0"/>
        <v>0.77</v>
      </c>
      <c r="E5" s="12" t="str">
        <f t="shared" si="1"/>
        <v>Хорошо</v>
      </c>
    </row>
    <row r="6" spans="1:5">
      <c r="A6" s="2">
        <v>4</v>
      </c>
      <c r="B6" s="1" t="str">
        <f>VLOOKUP(LARGE(Итого!$J$2:$J$19,A6),Итого!$J$2:$L$19,2,0)</f>
        <v>Гонтарева Анастасия Дмитриевна</v>
      </c>
      <c r="C6" s="1">
        <f>ROUND(VLOOKUP(LARGE(Итого!$J$2:$L$19,A6),Итого!$J$2:$L$19,3,0),1)</f>
        <v>18.899999999999999</v>
      </c>
      <c r="D6" s="11">
        <f t="shared" si="0"/>
        <v>0.63</v>
      </c>
      <c r="E6" s="12" t="str">
        <f t="shared" si="1"/>
        <v>Удовл</v>
      </c>
    </row>
    <row r="7" spans="1:5">
      <c r="A7" s="2">
        <v>5</v>
      </c>
      <c r="B7" s="1" t="str">
        <f>VLOOKUP(LARGE(Итого!$J$2:$J$19,A7),Итого!$J$2:$L$19,2,0)</f>
        <v>Калашникова Юлия Николаевна</v>
      </c>
      <c r="C7" s="1">
        <f>ROUND(VLOOKUP(LARGE(Итого!$J$2:$L$19,A7),Итого!$J$2:$L$19,3,0),1)</f>
        <v>17.7</v>
      </c>
      <c r="D7" s="11">
        <f t="shared" si="0"/>
        <v>0.59</v>
      </c>
      <c r="E7" s="12" t="str">
        <f t="shared" si="1"/>
        <v>Удовл</v>
      </c>
    </row>
    <row r="8" spans="1:5">
      <c r="A8" s="2">
        <v>6</v>
      </c>
      <c r="B8" s="1" t="str">
        <f>VLOOKUP(LARGE(Итого!$J$2:$J$19,A8),Итого!$J$2:$L$19,2,0)</f>
        <v>Кузнецова Анна Алексеевна</v>
      </c>
      <c r="C8" s="1">
        <f>ROUND(VLOOKUP(LARGE(Итого!$J$2:$L$19,A8),Итого!$J$2:$L$19,3,0),1)</f>
        <v>17.399999999999999</v>
      </c>
      <c r="D8" s="11">
        <f t="shared" si="0"/>
        <v>0.57999999999999996</v>
      </c>
      <c r="E8" s="12" t="str">
        <f t="shared" si="1"/>
        <v>Удовл</v>
      </c>
    </row>
    <row r="9" spans="1:5">
      <c r="A9" s="2">
        <v>7</v>
      </c>
      <c r="B9" s="1" t="str">
        <f>VLOOKUP(LARGE(Итого!$J$2:$J$19,A9),Итого!$J$2:$L$19,2,0)</f>
        <v>Петров Артем Алексеевич</v>
      </c>
      <c r="C9" s="1">
        <f>ROUND(VLOOKUP(LARGE(Итого!$J$2:$L$19,A9),Итого!$J$2:$L$19,3,0),1)</f>
        <v>17.100000000000001</v>
      </c>
      <c r="D9" s="11">
        <f t="shared" si="0"/>
        <v>0.57000000000000006</v>
      </c>
      <c r="E9" s="12" t="str">
        <f t="shared" si="1"/>
        <v>Удовл</v>
      </c>
    </row>
    <row r="10" spans="1:5">
      <c r="A10" s="2">
        <v>8</v>
      </c>
      <c r="B10" s="1" t="str">
        <f>VLOOKUP(LARGE(Итого!$J$2:$J$19,A10),Итого!$J$2:$L$19,2,0)</f>
        <v>Анисимова Анастасия Александровна</v>
      </c>
      <c r="C10" s="1">
        <f>ROUND(VLOOKUP(LARGE(Итого!$J$2:$L$19,A10),Итого!$J$2:$L$19,3,0),1)</f>
        <v>16.399999999999999</v>
      </c>
      <c r="D10" s="11">
        <f t="shared" si="0"/>
        <v>0.54666666666666663</v>
      </c>
      <c r="E10" s="12" t="str">
        <f t="shared" si="1"/>
        <v>Неуд</v>
      </c>
    </row>
    <row r="11" spans="1:5">
      <c r="A11" s="2">
        <v>9</v>
      </c>
      <c r="B11" s="1" t="str">
        <f>VLOOKUP(LARGE(Итого!$J$2:$J$19,A11),Итого!$J$2:$L$19,2,0)</f>
        <v>Помешалкина Мария Александровна</v>
      </c>
      <c r="C11" s="1">
        <f>ROUND(VLOOKUP(LARGE(Итого!$J$2:$L$19,A11),Итого!$J$2:$L$19,3,0),1)</f>
        <v>14.8</v>
      </c>
      <c r="D11" s="11">
        <f t="shared" si="0"/>
        <v>0.49333333333333335</v>
      </c>
      <c r="E11" s="12" t="str">
        <f t="shared" si="1"/>
        <v>Неуд</v>
      </c>
    </row>
    <row r="12" spans="1:5">
      <c r="A12" s="2">
        <v>10</v>
      </c>
      <c r="B12" s="1" t="str">
        <f>VLOOKUP(LARGE(Итого!$J$2:$J$19,A12),Итого!$J$2:$L$19,2,0)</f>
        <v>Логачева Дарья Николаевна</v>
      </c>
      <c r="C12" s="1">
        <f>ROUND(VLOOKUP(LARGE(Итого!$J$2:$L$19,A12),Итого!$J$2:$L$19,3,0),1)</f>
        <v>14.8</v>
      </c>
      <c r="D12" s="11">
        <f t="shared" si="0"/>
        <v>0.49333333333333335</v>
      </c>
      <c r="E12" s="12" t="str">
        <f t="shared" si="1"/>
        <v>Неуд</v>
      </c>
    </row>
    <row r="13" spans="1:5">
      <c r="A13" s="2">
        <v>11</v>
      </c>
      <c r="B13" s="1" t="str">
        <f>VLOOKUP(LARGE(Итого!$J$2:$J$19,A13),Итого!$J$2:$L$19,2,0)</f>
        <v>Хлыновская Анастасия Александровна</v>
      </c>
      <c r="C13" s="1">
        <f>ROUND(VLOOKUP(LARGE(Итого!$J$2:$L$19,A13),Итого!$J$2:$L$19,3,0),1)</f>
        <v>13.9</v>
      </c>
      <c r="D13" s="11">
        <f t="shared" si="0"/>
        <v>0.46333333333333332</v>
      </c>
      <c r="E13" s="12" t="str">
        <f t="shared" si="1"/>
        <v>Неуд</v>
      </c>
    </row>
    <row r="14" spans="1:5">
      <c r="A14" s="2">
        <v>12</v>
      </c>
      <c r="B14" s="1" t="str">
        <f>VLOOKUP(LARGE(Итого!$J$2:$J$19,A14),Итого!$J$2:$L$19,2,0)</f>
        <v>Дегтярь Юлия Александровна</v>
      </c>
      <c r="C14" s="1">
        <f>ROUND(VLOOKUP(LARGE(Итого!$J$2:$L$19,A14),Итого!$J$2:$L$19,3,0),1)</f>
        <v>12.6</v>
      </c>
      <c r="D14" s="11">
        <f t="shared" si="0"/>
        <v>0.42</v>
      </c>
      <c r="E14" s="12" t="str">
        <f t="shared" si="1"/>
        <v>Неуд</v>
      </c>
    </row>
    <row r="15" spans="1:5">
      <c r="A15" s="2">
        <v>13</v>
      </c>
      <c r="B15" s="1" t="str">
        <f>VLOOKUP(LARGE(Итого!$J$2:$J$19,A15),Итого!$J$2:$L$19,2,0)</f>
        <v>Тузиков Андрей Владимирович</v>
      </c>
      <c r="C15" s="1">
        <f>ROUND(VLOOKUP(LARGE(Итого!$J$2:$L$19,A15),Итого!$J$2:$L$19,3,0),1)</f>
        <v>12.3</v>
      </c>
      <c r="D15" s="11">
        <f t="shared" si="0"/>
        <v>0.41000000000000003</v>
      </c>
      <c r="E15" s="12" t="str">
        <f t="shared" si="1"/>
        <v>Неуд</v>
      </c>
    </row>
    <row r="16" spans="1:5">
      <c r="A16" s="2">
        <v>14</v>
      </c>
      <c r="B16" s="1" t="str">
        <f>VLOOKUP(LARGE(Итого!$J$2:$J$19,A16),Итого!$J$2:$L$19,2,0)</f>
        <v>Никма Шелли Хафира -</v>
      </c>
      <c r="C16" s="1">
        <f>ROUND(VLOOKUP(LARGE(Итого!$J$2:$L$19,A16),Итого!$J$2:$L$19,3,0),1)</f>
        <v>12.3</v>
      </c>
      <c r="D16" s="11">
        <f t="shared" si="0"/>
        <v>0.41000000000000003</v>
      </c>
      <c r="E16" s="12" t="str">
        <f t="shared" si="1"/>
        <v>Неуд</v>
      </c>
    </row>
    <row r="17" spans="1:5">
      <c r="A17" s="2">
        <v>15</v>
      </c>
      <c r="B17" s="1" t="str">
        <f>VLOOKUP(LARGE(Итого!$J$2:$J$19,A17),Итого!$J$2:$L$19,2,0)</f>
        <v>Наботзода Аюбджони Хайдарали</v>
      </c>
      <c r="C17" s="1" t="e">
        <f>ROUND(VLOOKUP(LARGE(Итого!$J$2:$L$19,A17),Итого!$J$2:$L$19,3,0),1)</f>
        <v>#N/A</v>
      </c>
      <c r="D17" s="11" t="e">
        <f t="shared" si="0"/>
        <v>#N/A</v>
      </c>
      <c r="E17" s="12" t="e">
        <f t="shared" si="1"/>
        <v>#N/A</v>
      </c>
    </row>
    <row r="18" spans="1:5">
      <c r="A18" s="2">
        <v>16</v>
      </c>
      <c r="B18" s="1" t="str">
        <f>VLOOKUP(LARGE(Итого!$J$2:$J$19,A18),Итого!$J$2:$L$19,2,0)</f>
        <v>Мукан Акжол Муратулы</v>
      </c>
      <c r="C18" s="1" t="e">
        <f>ROUND(VLOOKUP(LARGE(Итого!$J$2:$L$19,A18),Итого!$J$2:$L$19,3,0),1)</f>
        <v>#N/A</v>
      </c>
      <c r="D18" s="11" t="e">
        <f t="shared" si="0"/>
        <v>#N/A</v>
      </c>
      <c r="E18" s="12" t="e">
        <f t="shared" si="1"/>
        <v>#N/A</v>
      </c>
    </row>
    <row r="19" spans="1:5">
      <c r="A19" s="2">
        <v>17</v>
      </c>
      <c r="B19" s="1" t="str">
        <f>VLOOKUP(LARGE(Итого!$J$2:$J$19,A19),Итого!$J$2:$L$19,2,0)</f>
        <v>Мирзозода Шайхаттори Хабибулло</v>
      </c>
      <c r="C19" s="1" t="e">
        <f>ROUND(VLOOKUP(LARGE(Итого!$J$2:$L$19,A19),Итого!$J$2:$L$19,3,0),1)</f>
        <v>#N/A</v>
      </c>
      <c r="D19" s="11" t="e">
        <f t="shared" si="0"/>
        <v>#N/A</v>
      </c>
      <c r="E19" s="12" t="e">
        <f t="shared" si="1"/>
        <v>#N/A</v>
      </c>
    </row>
    <row r="20" spans="1:5">
      <c r="A20" s="2">
        <v>18</v>
      </c>
      <c r="B20" s="1" t="str">
        <f>VLOOKUP(LARGE(Итого!$J$2:$J$19,A20),Итого!$J$2:$L$19,2,0)</f>
        <v>Кузуб Алена Алексеевна</v>
      </c>
      <c r="C20" s="1" t="e">
        <f>ROUND(VLOOKUP(LARGE(Итого!$J$2:$L$19,A20),Итого!$J$2:$L$19,3,0),1)</f>
        <v>#N/A</v>
      </c>
      <c r="D20" s="11" t="e">
        <f t="shared" si="0"/>
        <v>#N/A</v>
      </c>
      <c r="E20" s="12" t="e">
        <f t="shared" si="1"/>
        <v>#N/A</v>
      </c>
    </row>
    <row r="21" spans="1:5">
      <c r="A21" s="2">
        <v>19</v>
      </c>
      <c r="B21" s="1" t="e">
        <f>VLOOKUP(LARGE(Итого!$J$2:$J$19,A21),Итого!$J$2:$L$19,2,0)</f>
        <v>#NUM!</v>
      </c>
      <c r="C21" s="1" t="e">
        <f>ROUND(VLOOKUP(LARGE(Итого!$J$2:$L$19,A21),Итого!$J$2:$L$19,3,0),1)</f>
        <v>#N/A</v>
      </c>
      <c r="D21" s="11" t="e">
        <f t="shared" si="0"/>
        <v>#N/A</v>
      </c>
      <c r="E21" s="12" t="e">
        <f t="shared" si="1"/>
        <v>#N/A</v>
      </c>
    </row>
    <row r="22" spans="1:5">
      <c r="A22" s="2">
        <v>20</v>
      </c>
      <c r="B22" s="1" t="e">
        <f>VLOOKUP(LARGE(Итого!$J$2:$J$19,A22),Итого!$J$2:$L$19,2,0)</f>
        <v>#NUM!</v>
      </c>
      <c r="C22" s="1" t="e">
        <f>ROUND(VLOOKUP(LARGE(Итого!$J$2:$L$19,A22),Итого!$J$2:$L$19,3,0),1)</f>
        <v>#N/A</v>
      </c>
      <c r="D22" s="11" t="e">
        <f t="shared" si="0"/>
        <v>#N/A</v>
      </c>
      <c r="E22" s="12" t="e">
        <f t="shared" si="1"/>
        <v>#N/A</v>
      </c>
    </row>
    <row r="23" spans="1:5">
      <c r="A23" s="2">
        <v>21</v>
      </c>
      <c r="B23" s="1" t="e">
        <f>VLOOKUP(LARGE(Итого!$J$2:$J$19,A23),Итого!$J$2:$L$19,2,0)</f>
        <v>#NUM!</v>
      </c>
      <c r="C23" s="1" t="e">
        <f>ROUND(VLOOKUP(LARGE(Итого!$J$2:$L$19,A23),Итого!$J$2:$L$19,3,0),1)</f>
        <v>#N/A</v>
      </c>
      <c r="D23" s="11" t="e">
        <f t="shared" si="0"/>
        <v>#N/A</v>
      </c>
      <c r="E23" s="12" t="e">
        <f t="shared" si="1"/>
        <v>#N/A</v>
      </c>
    </row>
    <row r="24" spans="1:5">
      <c r="A24" s="2">
        <v>22</v>
      </c>
      <c r="B24" s="1" t="e">
        <f>VLOOKUP(LARGE(Итого!$J$2:$J$19,A24),Итого!$J$2:$L$19,2,0)</f>
        <v>#NUM!</v>
      </c>
      <c r="C24" s="1" t="e">
        <f>ROUND(VLOOKUP(LARGE(Итого!$J$2:$L$19,A24),Итого!$J$2:$L$19,3,0),1)</f>
        <v>#N/A</v>
      </c>
      <c r="D24" s="11" t="e">
        <f t="shared" si="0"/>
        <v>#N/A</v>
      </c>
      <c r="E24" s="12" t="e">
        <f t="shared" si="1"/>
        <v>#N/A</v>
      </c>
    </row>
    <row r="25" spans="1:5">
      <c r="B25" t="s">
        <v>5</v>
      </c>
      <c r="C25" s="13">
        <f>ROUND((38+101)*(30/139),1)</f>
        <v>30</v>
      </c>
      <c r="D25" s="11">
        <f t="shared" si="0"/>
        <v>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zoomScaleNormal="100" workbookViewId="0">
      <selection activeCell="G3" sqref="G3"/>
    </sheetView>
  </sheetViews>
  <sheetFormatPr defaultRowHeight="12.75"/>
  <cols>
    <col min="1" max="1" width="3.5703125"/>
    <col min="2" max="2" width="32.28515625" customWidth="1"/>
    <col min="3" max="7" width="3.5703125"/>
    <col min="8" max="8" width="4.28515625"/>
    <col min="9" max="1025" width="8.42578125"/>
  </cols>
  <sheetData>
    <row r="1" spans="2:22">
      <c r="B1" s="1"/>
      <c r="C1" s="14">
        <v>1</v>
      </c>
      <c r="D1" s="14">
        <v>2</v>
      </c>
      <c r="E1" s="14">
        <v>3</v>
      </c>
      <c r="F1" s="14">
        <v>4</v>
      </c>
      <c r="G1" s="14">
        <v>5</v>
      </c>
      <c r="H1" s="2" t="s">
        <v>6</v>
      </c>
      <c r="J1" s="14">
        <v>1</v>
      </c>
      <c r="K1" s="14">
        <v>2</v>
      </c>
      <c r="L1" s="14">
        <v>3</v>
      </c>
      <c r="M1" s="14">
        <v>4</v>
      </c>
      <c r="N1" s="14">
        <v>5</v>
      </c>
      <c r="O1" s="2" t="s">
        <v>6</v>
      </c>
      <c r="Q1" s="14">
        <v>1</v>
      </c>
      <c r="R1" s="14">
        <v>2</v>
      </c>
      <c r="S1" s="14">
        <v>3</v>
      </c>
      <c r="T1" s="14">
        <v>4</v>
      </c>
      <c r="U1" s="14">
        <v>5</v>
      </c>
      <c r="V1" s="2" t="s">
        <v>6</v>
      </c>
    </row>
    <row r="2" spans="2:22" ht="25.5">
      <c r="B2" s="19" t="str">
        <f>идз_лааг!B2</f>
        <v>Анисимова Анастасия Александровна</v>
      </c>
      <c r="C2" s="1"/>
      <c r="D2" s="1"/>
      <c r="E2" s="1"/>
      <c r="F2" s="15"/>
      <c r="G2" s="15"/>
      <c r="H2" s="1">
        <f t="shared" ref="H2:H19" si="0">SUM(C2:G2)</f>
        <v>0</v>
      </c>
      <c r="J2" s="16"/>
      <c r="K2" s="16"/>
      <c r="L2" s="16"/>
      <c r="M2" s="15"/>
      <c r="N2" s="15"/>
      <c r="O2" s="1">
        <f>SUM(J2:N2)-1</f>
        <v>-1</v>
      </c>
      <c r="Q2" s="16"/>
      <c r="R2" s="16"/>
      <c r="S2" s="16"/>
      <c r="T2" s="16"/>
      <c r="U2" s="16"/>
      <c r="V2" s="1">
        <f t="shared" ref="V2:V19" si="1">SUM(Q2:U2)-2</f>
        <v>-2</v>
      </c>
    </row>
    <row r="3" spans="2:22">
      <c r="B3" s="19" t="str">
        <f>идз_лааг!B3</f>
        <v>Гонтарева Анастасия Дмитриевна</v>
      </c>
      <c r="C3" s="1"/>
      <c r="D3" s="1"/>
      <c r="E3" s="1"/>
      <c r="F3" s="1"/>
      <c r="G3" s="1"/>
      <c r="H3" s="1">
        <f t="shared" si="0"/>
        <v>0</v>
      </c>
      <c r="J3" s="16"/>
      <c r="K3" s="16"/>
      <c r="L3" s="16"/>
      <c r="M3" s="16"/>
      <c r="N3" s="16"/>
      <c r="O3" s="1">
        <f t="shared" ref="O3:O19" si="2">SUM(J3:N3)-1</f>
        <v>-1</v>
      </c>
      <c r="Q3" s="16"/>
      <c r="R3" s="16"/>
      <c r="S3" s="16"/>
      <c r="T3" s="16"/>
      <c r="U3" s="16"/>
      <c r="V3" s="1">
        <f t="shared" si="1"/>
        <v>-2</v>
      </c>
    </row>
    <row r="4" spans="2:22">
      <c r="B4" s="19" t="str">
        <f>идз_лааг!B4</f>
        <v>Дегтярь Юлия Александровна</v>
      </c>
      <c r="C4" s="1"/>
      <c r="D4" s="1"/>
      <c r="E4" s="1"/>
      <c r="F4" s="1"/>
      <c r="G4" s="1"/>
      <c r="H4" s="1">
        <f t="shared" si="0"/>
        <v>0</v>
      </c>
      <c r="J4" s="16"/>
      <c r="K4" s="16"/>
      <c r="L4" s="16"/>
      <c r="M4" s="16"/>
      <c r="N4" s="16"/>
      <c r="O4" s="1">
        <f t="shared" si="2"/>
        <v>-1</v>
      </c>
      <c r="Q4" s="16"/>
      <c r="R4" s="16"/>
      <c r="S4" s="16"/>
      <c r="T4" s="16"/>
      <c r="U4" s="16"/>
      <c r="V4" s="1">
        <f t="shared" si="1"/>
        <v>-2</v>
      </c>
    </row>
    <row r="5" spans="2:22">
      <c r="B5" s="19" t="str">
        <f>идз_лааг!B5</f>
        <v>Калашникова Юлия Николаевна</v>
      </c>
      <c r="C5" s="1"/>
      <c r="D5" s="1"/>
      <c r="E5" s="1"/>
      <c r="F5" s="1"/>
      <c r="G5" s="1"/>
      <c r="H5" s="1">
        <f t="shared" si="0"/>
        <v>0</v>
      </c>
      <c r="J5" s="16"/>
      <c r="K5" s="16"/>
      <c r="L5" s="16"/>
      <c r="M5" s="16"/>
      <c r="N5" s="16"/>
      <c r="O5" s="1">
        <f t="shared" si="2"/>
        <v>-1</v>
      </c>
      <c r="Q5" s="16"/>
      <c r="R5" s="16"/>
      <c r="S5" s="16"/>
      <c r="T5" s="16"/>
      <c r="U5" s="16"/>
      <c r="V5" s="1">
        <f t="shared" si="1"/>
        <v>-2</v>
      </c>
    </row>
    <row r="6" spans="2:22">
      <c r="B6" s="19" t="str">
        <f>идз_лааг!B6</f>
        <v>Кузнецова Анна Алексеевна</v>
      </c>
      <c r="C6" s="1"/>
      <c r="D6" s="1"/>
      <c r="E6" s="1"/>
      <c r="F6" s="1"/>
      <c r="G6" s="1"/>
      <c r="H6" s="1">
        <f t="shared" si="0"/>
        <v>0</v>
      </c>
      <c r="J6" s="16"/>
      <c r="K6" s="16"/>
      <c r="L6" s="16"/>
      <c r="M6" s="16"/>
      <c r="N6" s="16"/>
      <c r="O6" s="1">
        <f t="shared" si="2"/>
        <v>-1</v>
      </c>
      <c r="Q6" s="16"/>
      <c r="R6" s="16"/>
      <c r="S6" s="16"/>
      <c r="T6" s="16"/>
      <c r="U6" s="16"/>
      <c r="V6" s="1">
        <f t="shared" si="1"/>
        <v>-2</v>
      </c>
    </row>
    <row r="7" spans="2:22">
      <c r="B7" s="19" t="str">
        <f>идз_лааг!B7</f>
        <v>Кузуб Алена Алексеевна</v>
      </c>
      <c r="C7" s="1"/>
      <c r="D7" s="1"/>
      <c r="E7" s="1"/>
      <c r="F7" s="1"/>
      <c r="G7" s="1"/>
      <c r="H7" s="1">
        <f t="shared" si="0"/>
        <v>0</v>
      </c>
      <c r="J7" s="16"/>
      <c r="K7" s="16"/>
      <c r="L7" s="16"/>
      <c r="M7" s="16"/>
      <c r="N7" s="16"/>
      <c r="O7" s="1">
        <f t="shared" si="2"/>
        <v>-1</v>
      </c>
      <c r="Q7" s="16"/>
      <c r="R7" s="16"/>
      <c r="S7" s="16"/>
      <c r="T7" s="16"/>
      <c r="U7" s="16"/>
      <c r="V7" s="1">
        <f t="shared" si="1"/>
        <v>-2</v>
      </c>
    </row>
    <row r="8" spans="2:22">
      <c r="B8" s="19" t="str">
        <f>идз_лааг!B8</f>
        <v>Лаптева Валентина Алексеевна</v>
      </c>
      <c r="C8" s="1"/>
      <c r="D8" s="1"/>
      <c r="E8" s="1"/>
      <c r="F8" s="15"/>
      <c r="G8" s="1"/>
      <c r="H8" s="1">
        <f t="shared" si="0"/>
        <v>0</v>
      </c>
      <c r="J8" s="16"/>
      <c r="K8" s="16"/>
      <c r="L8" s="16"/>
      <c r="M8" s="15"/>
      <c r="N8" s="16"/>
      <c r="O8" s="1">
        <f t="shared" si="2"/>
        <v>-1</v>
      </c>
      <c r="Q8" s="16"/>
      <c r="R8" s="16"/>
      <c r="S8" s="16"/>
      <c r="T8" s="16"/>
      <c r="U8" s="16"/>
      <c r="V8" s="1">
        <f t="shared" si="1"/>
        <v>-2</v>
      </c>
    </row>
    <row r="9" spans="2:22">
      <c r="B9" s="19" t="str">
        <f>идз_лааг!B9</f>
        <v>Логачева Дарья Николаевна</v>
      </c>
      <c r="C9" s="1"/>
      <c r="D9" s="1"/>
      <c r="E9" s="1"/>
      <c r="F9" s="1"/>
      <c r="G9" s="1"/>
      <c r="H9" s="1">
        <f t="shared" si="0"/>
        <v>0</v>
      </c>
      <c r="J9" s="16"/>
      <c r="K9" s="16"/>
      <c r="L9" s="16"/>
      <c r="M9" s="16"/>
      <c r="N9" s="16"/>
      <c r="O9" s="1">
        <f t="shared" si="2"/>
        <v>-1</v>
      </c>
      <c r="Q9" s="16"/>
      <c r="R9" s="16"/>
      <c r="S9" s="16"/>
      <c r="T9" s="16"/>
      <c r="U9" s="16"/>
      <c r="V9" s="1">
        <f t="shared" si="1"/>
        <v>-2</v>
      </c>
    </row>
    <row r="10" spans="2:22">
      <c r="B10" s="19" t="str">
        <f>идз_лааг!B10</f>
        <v>Мирзозода Шайхаттори Хабибулло</v>
      </c>
      <c r="C10" s="1"/>
      <c r="D10" s="1"/>
      <c r="E10" s="1"/>
      <c r="F10" s="1"/>
      <c r="G10" s="15"/>
      <c r="H10" s="1">
        <f t="shared" si="0"/>
        <v>0</v>
      </c>
      <c r="J10" s="16"/>
      <c r="K10" s="16"/>
      <c r="L10" s="16"/>
      <c r="M10" s="16"/>
      <c r="N10" s="15"/>
      <c r="O10" s="1">
        <f t="shared" si="2"/>
        <v>-1</v>
      </c>
      <c r="Q10" s="16"/>
      <c r="R10" s="16"/>
      <c r="S10" s="16"/>
      <c r="T10" s="16"/>
      <c r="U10" s="16"/>
      <c r="V10" s="1">
        <f t="shared" si="1"/>
        <v>-2</v>
      </c>
    </row>
    <row r="11" spans="2:22">
      <c r="B11" s="19" t="str">
        <f>идз_лааг!B11</f>
        <v>Мукан Акжол Муратулы</v>
      </c>
      <c r="C11" s="15"/>
      <c r="D11" s="1"/>
      <c r="E11" s="1"/>
      <c r="F11" s="1"/>
      <c r="G11" s="1"/>
      <c r="H11" s="1">
        <f t="shared" si="0"/>
        <v>0</v>
      </c>
      <c r="J11" s="15"/>
      <c r="K11" s="16"/>
      <c r="L11" s="16"/>
      <c r="M11" s="16"/>
      <c r="N11" s="16"/>
      <c r="O11" s="1">
        <f t="shared" si="2"/>
        <v>-1</v>
      </c>
      <c r="Q11" s="16"/>
      <c r="R11" s="16"/>
      <c r="S11" s="16"/>
      <c r="T11" s="16"/>
      <c r="U11" s="16"/>
      <c r="V11" s="1">
        <f t="shared" si="1"/>
        <v>-2</v>
      </c>
    </row>
    <row r="12" spans="2:22">
      <c r="B12" s="19" t="str">
        <f>идз_лааг!B12</f>
        <v>Наботзода Аюбджони Хайдарали</v>
      </c>
      <c r="C12" s="1"/>
      <c r="D12" s="1"/>
      <c r="E12" s="1"/>
      <c r="F12" s="1"/>
      <c r="G12" s="1"/>
      <c r="H12" s="1">
        <f t="shared" si="0"/>
        <v>0</v>
      </c>
      <c r="J12" s="16"/>
      <c r="K12" s="16"/>
      <c r="L12" s="16"/>
      <c r="M12" s="16"/>
      <c r="N12" s="16"/>
      <c r="O12" s="1">
        <f t="shared" si="2"/>
        <v>-1</v>
      </c>
      <c r="Q12" s="16"/>
      <c r="R12" s="16"/>
      <c r="S12" s="16"/>
      <c r="T12" s="16"/>
      <c r="U12" s="16"/>
      <c r="V12" s="1">
        <f t="shared" si="1"/>
        <v>-2</v>
      </c>
    </row>
    <row r="13" spans="2:22">
      <c r="B13" s="19" t="str">
        <f>идз_лааг!B13</f>
        <v>Никма Шелли Хафира -</v>
      </c>
      <c r="C13" s="1"/>
      <c r="D13" s="1"/>
      <c r="E13" s="1"/>
      <c r="F13" s="1"/>
      <c r="G13" s="1"/>
      <c r="H13" s="1">
        <f t="shared" si="0"/>
        <v>0</v>
      </c>
      <c r="J13" s="16"/>
      <c r="K13" s="16"/>
      <c r="L13" s="16"/>
      <c r="M13" s="16"/>
      <c r="N13" s="16"/>
      <c r="O13" s="1">
        <f t="shared" si="2"/>
        <v>-1</v>
      </c>
      <c r="Q13" s="16"/>
      <c r="R13" s="16"/>
      <c r="S13" s="16"/>
      <c r="T13" s="16"/>
      <c r="U13" s="16"/>
      <c r="V13" s="1">
        <f t="shared" si="1"/>
        <v>-2</v>
      </c>
    </row>
    <row r="14" spans="2:22">
      <c r="B14" s="19" t="str">
        <f>идз_лааг!B14</f>
        <v>Петров Артем Алексеевич</v>
      </c>
      <c r="C14" s="1"/>
      <c r="D14" s="1"/>
      <c r="E14" s="1"/>
      <c r="F14" s="1"/>
      <c r="G14" s="1"/>
      <c r="H14" s="1">
        <f t="shared" si="0"/>
        <v>0</v>
      </c>
      <c r="J14" s="16"/>
      <c r="K14" s="16"/>
      <c r="L14" s="16"/>
      <c r="M14" s="16"/>
      <c r="N14" s="16"/>
      <c r="O14" s="1">
        <f t="shared" si="2"/>
        <v>-1</v>
      </c>
      <c r="Q14" s="16"/>
      <c r="R14" s="16"/>
      <c r="S14" s="16"/>
      <c r="T14" s="16"/>
      <c r="U14" s="16"/>
      <c r="V14" s="1">
        <f t="shared" si="1"/>
        <v>-2</v>
      </c>
    </row>
    <row r="15" spans="2:22" ht="25.5">
      <c r="B15" s="19" t="str">
        <f>идз_лааг!B15</f>
        <v>Помешалкина Мария Александровна</v>
      </c>
      <c r="C15" s="1"/>
      <c r="D15" s="1"/>
      <c r="E15" s="1"/>
      <c r="F15" s="1"/>
      <c r="G15" s="1"/>
      <c r="H15" s="1">
        <f t="shared" si="0"/>
        <v>0</v>
      </c>
      <c r="J15" s="16"/>
      <c r="K15" s="16"/>
      <c r="L15" s="16"/>
      <c r="M15" s="16"/>
      <c r="N15" s="16"/>
      <c r="O15" s="1">
        <f t="shared" si="2"/>
        <v>-1</v>
      </c>
      <c r="Q15" s="16"/>
      <c r="R15" s="16"/>
      <c r="S15" s="16"/>
      <c r="T15" s="16"/>
      <c r="U15" s="16"/>
      <c r="V15" s="1">
        <f t="shared" si="1"/>
        <v>-2</v>
      </c>
    </row>
    <row r="16" spans="2:22">
      <c r="B16" s="19" t="str">
        <f>идз_лааг!B16</f>
        <v>Тузиков Андрей Владимирович</v>
      </c>
      <c r="C16" s="1"/>
      <c r="D16" s="1"/>
      <c r="E16" s="1"/>
      <c r="F16" s="15"/>
      <c r="G16" s="1"/>
      <c r="H16" s="1">
        <f t="shared" si="0"/>
        <v>0</v>
      </c>
      <c r="J16" s="16"/>
      <c r="K16" s="16"/>
      <c r="L16" s="16"/>
      <c r="M16" s="15"/>
      <c r="N16" s="16"/>
      <c r="O16" s="1">
        <f t="shared" si="2"/>
        <v>-1</v>
      </c>
      <c r="Q16" s="16"/>
      <c r="R16" s="16"/>
      <c r="S16" s="16"/>
      <c r="T16" s="16"/>
      <c r="U16" s="16"/>
      <c r="V16" s="1">
        <f t="shared" si="1"/>
        <v>-2</v>
      </c>
    </row>
    <row r="17" spans="2:22">
      <c r="B17" s="19" t="str">
        <f>идз_лааг!B17</f>
        <v>Филоненко Анна Андреевна</v>
      </c>
      <c r="C17" s="1"/>
      <c r="D17" s="1"/>
      <c r="E17" s="1"/>
      <c r="F17" s="1"/>
      <c r="G17" s="1"/>
      <c r="H17" s="1">
        <f t="shared" si="0"/>
        <v>0</v>
      </c>
      <c r="J17" s="15"/>
      <c r="K17" s="16"/>
      <c r="L17" s="16"/>
      <c r="M17" s="16"/>
      <c r="N17" s="16"/>
      <c r="O17" s="1">
        <f t="shared" si="2"/>
        <v>-1</v>
      </c>
      <c r="Q17" s="16"/>
      <c r="R17" s="16"/>
      <c r="S17" s="16"/>
      <c r="T17" s="16"/>
      <c r="U17" s="16"/>
      <c r="V17" s="1">
        <f t="shared" si="1"/>
        <v>-2</v>
      </c>
    </row>
    <row r="18" spans="2:22" ht="25.5">
      <c r="B18" s="19" t="str">
        <f>идз_лааг!B18</f>
        <v>Хлыновская Анастасия Александровна</v>
      </c>
      <c r="C18" s="1"/>
      <c r="D18" s="1"/>
      <c r="E18" s="1"/>
      <c r="F18" s="1"/>
      <c r="G18" s="1"/>
      <c r="H18" s="1">
        <f t="shared" si="0"/>
        <v>0</v>
      </c>
      <c r="J18" s="16"/>
      <c r="K18" s="16"/>
      <c r="L18" s="16"/>
      <c r="M18" s="16"/>
      <c r="N18" s="16"/>
      <c r="O18" s="1">
        <f t="shared" si="2"/>
        <v>-1</v>
      </c>
      <c r="Q18" s="16"/>
      <c r="R18" s="16"/>
      <c r="S18" s="16"/>
      <c r="T18" s="16"/>
      <c r="U18" s="16"/>
      <c r="V18" s="1">
        <f t="shared" si="1"/>
        <v>-2</v>
      </c>
    </row>
    <row r="19" spans="2:22">
      <c r="B19" s="19" t="str">
        <f>идз_лааг!B19</f>
        <v>Чайкина Яна Игоревна</v>
      </c>
      <c r="C19" s="1"/>
      <c r="D19" s="1"/>
      <c r="E19" s="1"/>
      <c r="F19" s="15"/>
      <c r="G19" s="15"/>
      <c r="H19" s="1">
        <f t="shared" si="0"/>
        <v>0</v>
      </c>
      <c r="J19" s="16"/>
      <c r="K19" s="16"/>
      <c r="L19" s="16"/>
      <c r="M19" s="15"/>
      <c r="N19" s="16"/>
      <c r="O19" s="1">
        <f t="shared" si="2"/>
        <v>-1</v>
      </c>
      <c r="Q19" s="16"/>
      <c r="R19" s="16"/>
      <c r="S19" s="16"/>
      <c r="T19" s="16"/>
      <c r="U19" s="16"/>
      <c r="V19" s="1">
        <f t="shared" si="1"/>
        <v>-2</v>
      </c>
    </row>
    <row r="20" spans="2:22">
      <c r="B20" s="19" t="str">
        <f>идз_лааг!B20</f>
        <v>Шатова Екатерина Николаевна</v>
      </c>
      <c r="C20" s="1"/>
      <c r="D20" s="1"/>
      <c r="E20" s="1"/>
      <c r="F20" s="15"/>
      <c r="G20" s="15"/>
      <c r="H20" s="1">
        <f t="shared" ref="H20" si="3">SUM(C20:G20)</f>
        <v>0</v>
      </c>
      <c r="J20" s="16"/>
      <c r="K20" s="16"/>
      <c r="L20" s="16"/>
      <c r="M20" s="15"/>
      <c r="N20" s="16"/>
      <c r="O20" s="1">
        <f t="shared" ref="O20" si="4">SUM(J20:N20)-1</f>
        <v>-1</v>
      </c>
      <c r="Q20" s="16"/>
      <c r="R20" s="16"/>
      <c r="S20" s="16"/>
      <c r="T20" s="16"/>
      <c r="U20" s="16"/>
      <c r="V20" s="1">
        <f t="shared" ref="V20" si="5">SUM(Q20:U20)-2</f>
        <v>-2</v>
      </c>
    </row>
    <row r="21" spans="2:22">
      <c r="C21">
        <f>SUM(C2:C19)</f>
        <v>0</v>
      </c>
      <c r="D21">
        <f>SUM(D2:D19)</f>
        <v>0</v>
      </c>
      <c r="E21">
        <f>SUM(E2:E19)</f>
        <v>0</v>
      </c>
      <c r="F21">
        <f>SUM(F2:F19)</f>
        <v>0</v>
      </c>
      <c r="G21">
        <f>SUM(G2:G19)</f>
        <v>0</v>
      </c>
    </row>
  </sheetData>
  <conditionalFormatting sqref="H2:H20">
    <cfRule type="cellIs" dxfId="11" priority="2" operator="greaterThanOrEqual">
      <formula>9</formula>
    </cfRule>
  </conditionalFormatting>
  <conditionalFormatting sqref="O2:O20">
    <cfRule type="cellIs" dxfId="10" priority="3" operator="greaterThan">
      <formula>9</formula>
    </cfRule>
  </conditionalFormatting>
  <conditionalFormatting sqref="V7">
    <cfRule type="cellIs" dxfId="9" priority="4" operator="greaterThanOrEqual">
      <formula>9</formula>
    </cfRule>
  </conditionalFormatting>
  <conditionalFormatting sqref="V8">
    <cfRule type="cellIs" dxfId="8" priority="5" operator="greaterThanOrEqual">
      <formula>9</formula>
    </cfRule>
  </conditionalFormatting>
  <conditionalFormatting sqref="V11">
    <cfRule type="cellIs" dxfId="7" priority="8" operator="greaterThanOrEqual">
      <formula>9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zoomScaleNormal="100" workbookViewId="0">
      <selection activeCell="J28" sqref="J28"/>
    </sheetView>
  </sheetViews>
  <sheetFormatPr defaultRowHeight="12.75"/>
  <cols>
    <col min="1" max="1" width="3.5703125"/>
    <col min="2" max="2" width="32.42578125" customWidth="1"/>
    <col min="3" max="7" width="3.5703125"/>
    <col min="8" max="8" width="3.7109375"/>
    <col min="9" max="1025" width="8.42578125"/>
  </cols>
  <sheetData>
    <row r="1" spans="2:22">
      <c r="B1" s="1"/>
      <c r="C1" s="14">
        <v>1</v>
      </c>
      <c r="D1" s="14">
        <v>2</v>
      </c>
      <c r="E1" s="14">
        <v>3</v>
      </c>
      <c r="F1" s="14">
        <v>4</v>
      </c>
      <c r="G1" s="14">
        <v>5</v>
      </c>
      <c r="H1" s="2" t="s">
        <v>6</v>
      </c>
      <c r="J1" s="14">
        <v>1</v>
      </c>
      <c r="K1" s="14">
        <v>2</v>
      </c>
      <c r="L1" s="14">
        <v>3</v>
      </c>
      <c r="M1" s="14">
        <v>4</v>
      </c>
      <c r="N1" s="14">
        <v>5</v>
      </c>
      <c r="O1" s="2" t="s">
        <v>6</v>
      </c>
      <c r="Q1" s="14">
        <v>1</v>
      </c>
      <c r="R1" s="14">
        <v>2</v>
      </c>
      <c r="S1" s="14">
        <v>3</v>
      </c>
      <c r="T1" s="14">
        <v>4</v>
      </c>
      <c r="U1" s="14">
        <v>5</v>
      </c>
      <c r="V1" s="2" t="s">
        <v>6</v>
      </c>
    </row>
    <row r="2" spans="2:22" ht="25.5">
      <c r="B2" s="19" t="str">
        <f>идз_лааг!B2</f>
        <v>Анисимова Анастасия Александровна</v>
      </c>
      <c r="C2" s="1"/>
      <c r="D2" s="15"/>
      <c r="E2" s="1"/>
      <c r="F2" s="15"/>
      <c r="G2" s="15"/>
      <c r="H2" s="1">
        <f>SUM(C2:G2)</f>
        <v>0</v>
      </c>
      <c r="J2" s="16"/>
      <c r="K2" s="16"/>
      <c r="L2" s="16"/>
      <c r="M2" s="15"/>
      <c r="N2" s="15"/>
      <c r="O2" s="1">
        <f t="shared" ref="O2:O19" si="0">SUM(J2:N2)-1</f>
        <v>-1</v>
      </c>
      <c r="Q2" s="16"/>
      <c r="R2" s="16"/>
      <c r="S2" s="16"/>
      <c r="T2" s="15"/>
      <c r="U2" s="15"/>
      <c r="V2" s="1">
        <f>SUM(Q2:U2)-2</f>
        <v>-2</v>
      </c>
    </row>
    <row r="3" spans="2:22">
      <c r="B3" s="19" t="str">
        <f>идз_лааг!B3</f>
        <v>Гонтарева Анастасия Дмитриевна</v>
      </c>
      <c r="C3" s="15"/>
      <c r="D3" s="15"/>
      <c r="E3" s="1"/>
      <c r="F3" s="15"/>
      <c r="G3" s="1"/>
      <c r="H3" s="1">
        <f t="shared" ref="H3:H19" si="1">SUM(C3:G3)</f>
        <v>0</v>
      </c>
      <c r="J3" s="16"/>
      <c r="K3" s="16"/>
      <c r="L3" s="16"/>
      <c r="M3" s="15"/>
      <c r="N3" s="15"/>
      <c r="O3" s="1">
        <f t="shared" si="0"/>
        <v>-1</v>
      </c>
      <c r="Q3" s="16"/>
      <c r="R3" s="16"/>
      <c r="S3" s="16"/>
      <c r="T3" s="15"/>
      <c r="U3" s="15"/>
      <c r="V3" s="1">
        <f t="shared" ref="V3:V19" si="2">SUM(Q3:U3)-2</f>
        <v>-2</v>
      </c>
    </row>
    <row r="4" spans="2:22">
      <c r="B4" s="19" t="str">
        <f>идз_лааг!B4</f>
        <v>Дегтярь Юлия Александровна</v>
      </c>
      <c r="C4" s="1"/>
      <c r="D4" s="1"/>
      <c r="E4" s="1"/>
      <c r="F4" s="1"/>
      <c r="G4" s="1"/>
      <c r="H4" s="1">
        <f t="shared" si="1"/>
        <v>0</v>
      </c>
      <c r="J4" s="16"/>
      <c r="K4" s="16"/>
      <c r="L4" s="16"/>
      <c r="M4" s="15"/>
      <c r="N4" s="15"/>
      <c r="O4" s="1">
        <f t="shared" si="0"/>
        <v>-1</v>
      </c>
      <c r="Q4" s="16"/>
      <c r="R4" s="16"/>
      <c r="S4" s="16"/>
      <c r="T4" s="15"/>
      <c r="U4" s="15"/>
      <c r="V4" s="1">
        <f t="shared" si="2"/>
        <v>-2</v>
      </c>
    </row>
    <row r="5" spans="2:22">
      <c r="B5" s="19" t="str">
        <f>идз_лааг!B5</f>
        <v>Калашникова Юлия Николаевна</v>
      </c>
      <c r="C5" s="1"/>
      <c r="D5" s="1"/>
      <c r="E5" s="1"/>
      <c r="F5" s="1"/>
      <c r="G5" s="1"/>
      <c r="H5" s="1">
        <f t="shared" si="1"/>
        <v>0</v>
      </c>
      <c r="J5" s="16"/>
      <c r="K5" s="16"/>
      <c r="L5" s="16"/>
      <c r="M5" s="15"/>
      <c r="N5" s="15"/>
      <c r="O5" s="1">
        <f t="shared" si="0"/>
        <v>-1</v>
      </c>
      <c r="Q5" s="16"/>
      <c r="R5" s="16"/>
      <c r="S5" s="16"/>
      <c r="T5" s="15"/>
      <c r="U5" s="15"/>
      <c r="V5" s="1">
        <f t="shared" si="2"/>
        <v>-2</v>
      </c>
    </row>
    <row r="6" spans="2:22">
      <c r="B6" s="19" t="str">
        <f>идз_лааг!B6</f>
        <v>Кузнецова Анна Алексеевна</v>
      </c>
      <c r="C6" s="1"/>
      <c r="D6" s="1"/>
      <c r="E6" s="1"/>
      <c r="F6" s="1"/>
      <c r="G6" s="15"/>
      <c r="H6" s="1">
        <f t="shared" si="1"/>
        <v>0</v>
      </c>
      <c r="J6" s="16"/>
      <c r="K6" s="16"/>
      <c r="L6" s="16"/>
      <c r="M6" s="15"/>
      <c r="N6" s="15"/>
      <c r="O6" s="1">
        <f t="shared" si="0"/>
        <v>-1</v>
      </c>
      <c r="Q6" s="16"/>
      <c r="R6" s="16"/>
      <c r="S6" s="16"/>
      <c r="T6" s="15"/>
      <c r="U6" s="15"/>
      <c r="V6" s="1">
        <f t="shared" si="2"/>
        <v>-2</v>
      </c>
    </row>
    <row r="7" spans="2:22">
      <c r="B7" s="19" t="str">
        <f>идз_лааг!B7</f>
        <v>Кузуб Алена Алексеевна</v>
      </c>
      <c r="C7" s="1"/>
      <c r="D7" s="1"/>
      <c r="E7" s="1"/>
      <c r="F7" s="1"/>
      <c r="G7" s="15"/>
      <c r="H7" s="1">
        <f t="shared" si="1"/>
        <v>0</v>
      </c>
      <c r="J7" s="16"/>
      <c r="K7" s="16"/>
      <c r="L7" s="16"/>
      <c r="M7" s="15"/>
      <c r="N7" s="15"/>
      <c r="O7" s="1">
        <f t="shared" si="0"/>
        <v>-1</v>
      </c>
      <c r="Q7" s="16"/>
      <c r="R7" s="16"/>
      <c r="S7" s="16"/>
      <c r="T7" s="15"/>
      <c r="U7" s="15"/>
      <c r="V7" s="1">
        <f t="shared" si="2"/>
        <v>-2</v>
      </c>
    </row>
    <row r="8" spans="2:22">
      <c r="B8" s="19" t="str">
        <f>идз_лааг!B8</f>
        <v>Лаптева Валентина Алексеевна</v>
      </c>
      <c r="C8" s="1"/>
      <c r="D8" s="1"/>
      <c r="E8" s="1"/>
      <c r="F8" s="15"/>
      <c r="G8" s="1"/>
      <c r="H8" s="1">
        <f t="shared" si="1"/>
        <v>0</v>
      </c>
      <c r="J8" s="16"/>
      <c r="K8" s="16"/>
      <c r="L8" s="16"/>
      <c r="M8" s="15"/>
      <c r="N8" s="15"/>
      <c r="O8" s="1">
        <f t="shared" si="0"/>
        <v>-1</v>
      </c>
      <c r="Q8" s="16"/>
      <c r="R8" s="16"/>
      <c r="S8" s="16"/>
      <c r="T8" s="15"/>
      <c r="U8" s="15"/>
      <c r="V8" s="1">
        <f t="shared" si="2"/>
        <v>-2</v>
      </c>
    </row>
    <row r="9" spans="2:22">
      <c r="B9" s="19" t="str">
        <f>идз_лааг!B9</f>
        <v>Логачева Дарья Николаевна</v>
      </c>
      <c r="C9" s="1"/>
      <c r="D9" s="1"/>
      <c r="E9" s="1"/>
      <c r="F9" s="1"/>
      <c r="G9" s="1"/>
      <c r="H9" s="1">
        <f t="shared" si="1"/>
        <v>0</v>
      </c>
      <c r="J9" s="16"/>
      <c r="K9" s="16"/>
      <c r="L9" s="16"/>
      <c r="M9" s="15"/>
      <c r="N9" s="15"/>
      <c r="O9" s="1">
        <f t="shared" si="0"/>
        <v>-1</v>
      </c>
      <c r="Q9" s="16"/>
      <c r="R9" s="16"/>
      <c r="S9" s="16"/>
      <c r="T9" s="15"/>
      <c r="U9" s="15"/>
      <c r="V9" s="1">
        <f t="shared" si="2"/>
        <v>-2</v>
      </c>
    </row>
    <row r="10" spans="2:22">
      <c r="B10" s="19" t="str">
        <f>идз_лааг!B10</f>
        <v>Мирзозода Шайхаттори Хабибулло</v>
      </c>
      <c r="C10" s="1"/>
      <c r="D10" s="1"/>
      <c r="E10" s="1"/>
      <c r="F10" s="1"/>
      <c r="G10" s="15"/>
      <c r="H10" s="1">
        <f t="shared" si="1"/>
        <v>0</v>
      </c>
      <c r="J10" s="16"/>
      <c r="K10" s="16"/>
      <c r="L10" s="16"/>
      <c r="M10" s="15"/>
      <c r="N10" s="15"/>
      <c r="O10" s="1">
        <f t="shared" si="0"/>
        <v>-1</v>
      </c>
      <c r="Q10" s="16"/>
      <c r="R10" s="16"/>
      <c r="S10" s="16"/>
      <c r="T10" s="15"/>
      <c r="U10" s="15"/>
      <c r="V10" s="1">
        <f t="shared" si="2"/>
        <v>-2</v>
      </c>
    </row>
    <row r="11" spans="2:22">
      <c r="B11" s="19" t="str">
        <f>идз_лааг!B11</f>
        <v>Мукан Акжол Муратулы</v>
      </c>
      <c r="C11" s="17"/>
      <c r="D11" s="1"/>
      <c r="E11" s="1"/>
      <c r="F11" s="1"/>
      <c r="G11" s="1"/>
      <c r="H11" s="1">
        <f t="shared" si="1"/>
        <v>0</v>
      </c>
      <c r="J11" s="16"/>
      <c r="K11" s="16"/>
      <c r="L11" s="16"/>
      <c r="M11" s="15"/>
      <c r="N11" s="15"/>
      <c r="O11" s="1">
        <f t="shared" si="0"/>
        <v>-1</v>
      </c>
      <c r="Q11" s="16"/>
      <c r="R11" s="16"/>
      <c r="S11" s="16"/>
      <c r="T11" s="15"/>
      <c r="U11" s="15"/>
      <c r="V11" s="1">
        <f t="shared" si="2"/>
        <v>-2</v>
      </c>
    </row>
    <row r="12" spans="2:22">
      <c r="B12" s="19" t="str">
        <f>идз_лааг!B12</f>
        <v>Наботзода Аюбджони Хайдарали</v>
      </c>
      <c r="C12" s="1"/>
      <c r="D12" s="1"/>
      <c r="E12" s="1"/>
      <c r="F12" s="1"/>
      <c r="G12" s="15"/>
      <c r="H12" s="1">
        <f t="shared" si="1"/>
        <v>0</v>
      </c>
      <c r="J12" s="16"/>
      <c r="K12" s="16"/>
      <c r="L12" s="16"/>
      <c r="M12" s="15"/>
      <c r="N12" s="15"/>
      <c r="O12" s="1">
        <f t="shared" si="0"/>
        <v>-1</v>
      </c>
      <c r="Q12" s="16"/>
      <c r="R12" s="16"/>
      <c r="S12" s="16"/>
      <c r="T12" s="15"/>
      <c r="U12" s="15"/>
      <c r="V12" s="1">
        <f t="shared" si="2"/>
        <v>-2</v>
      </c>
    </row>
    <row r="13" spans="2:22">
      <c r="B13" s="19" t="str">
        <f>идз_лааг!B13</f>
        <v>Никма Шелли Хафира -</v>
      </c>
      <c r="C13" s="1"/>
      <c r="D13" s="1"/>
      <c r="E13" s="1"/>
      <c r="F13" s="1"/>
      <c r="G13" s="1"/>
      <c r="H13" s="1">
        <f t="shared" si="1"/>
        <v>0</v>
      </c>
      <c r="J13" s="16"/>
      <c r="K13" s="16"/>
      <c r="L13" s="16"/>
      <c r="M13" s="15"/>
      <c r="N13" s="15"/>
      <c r="O13" s="1">
        <f t="shared" si="0"/>
        <v>-1</v>
      </c>
      <c r="Q13" s="16"/>
      <c r="R13" s="16"/>
      <c r="S13" s="16"/>
      <c r="T13" s="15"/>
      <c r="U13" s="15"/>
      <c r="V13" s="1">
        <f t="shared" si="2"/>
        <v>-2</v>
      </c>
    </row>
    <row r="14" spans="2:22">
      <c r="B14" s="19" t="str">
        <f>идз_лааг!B14</f>
        <v>Петров Артем Алексеевич</v>
      </c>
      <c r="C14" s="1"/>
      <c r="D14" s="1"/>
      <c r="E14" s="1"/>
      <c r="F14" s="1"/>
      <c r="G14" s="1"/>
      <c r="H14" s="1">
        <f t="shared" si="1"/>
        <v>0</v>
      </c>
      <c r="J14" s="16"/>
      <c r="K14" s="16"/>
      <c r="L14" s="16"/>
      <c r="M14" s="15"/>
      <c r="N14" s="15"/>
      <c r="O14" s="1">
        <f t="shared" si="0"/>
        <v>-1</v>
      </c>
      <c r="Q14" s="16"/>
      <c r="R14" s="16"/>
      <c r="S14" s="16"/>
      <c r="T14" s="15"/>
      <c r="U14" s="15"/>
      <c r="V14" s="1">
        <f t="shared" si="2"/>
        <v>-2</v>
      </c>
    </row>
    <row r="15" spans="2:22" ht="25.5">
      <c r="B15" s="19" t="str">
        <f>идз_лааг!B15</f>
        <v>Помешалкина Мария Александровна</v>
      </c>
      <c r="C15" s="15"/>
      <c r="D15" s="15"/>
      <c r="E15" s="15"/>
      <c r="F15" s="15"/>
      <c r="G15" s="15"/>
      <c r="H15" s="1">
        <f t="shared" si="1"/>
        <v>0</v>
      </c>
      <c r="J15" s="16"/>
      <c r="K15" s="16"/>
      <c r="L15" s="16"/>
      <c r="M15" s="15"/>
      <c r="N15" s="15"/>
      <c r="O15" s="1">
        <f t="shared" si="0"/>
        <v>-1</v>
      </c>
      <c r="Q15" s="16"/>
      <c r="R15" s="16"/>
      <c r="S15" s="16"/>
      <c r="T15" s="15"/>
      <c r="U15" s="15"/>
      <c r="V15" s="1">
        <f t="shared" si="2"/>
        <v>-2</v>
      </c>
    </row>
    <row r="16" spans="2:22">
      <c r="B16" s="19" t="str">
        <f>идз_лааг!B16</f>
        <v>Тузиков Андрей Владимирович</v>
      </c>
      <c r="C16" s="1"/>
      <c r="D16" s="1"/>
      <c r="E16" s="1"/>
      <c r="F16" s="15"/>
      <c r="G16" s="1"/>
      <c r="H16" s="1">
        <f t="shared" si="1"/>
        <v>0</v>
      </c>
      <c r="J16" s="16"/>
      <c r="K16" s="16"/>
      <c r="L16" s="16"/>
      <c r="M16" s="15"/>
      <c r="N16" s="15"/>
      <c r="O16" s="1">
        <f t="shared" si="0"/>
        <v>-1</v>
      </c>
      <c r="Q16" s="16"/>
      <c r="R16" s="16"/>
      <c r="S16" s="16"/>
      <c r="T16" s="15"/>
      <c r="U16" s="15"/>
      <c r="V16" s="1">
        <f t="shared" si="2"/>
        <v>-2</v>
      </c>
    </row>
    <row r="17" spans="2:22">
      <c r="B17" s="19" t="str">
        <f>идз_лааг!B17</f>
        <v>Филоненко Анна Андреевна</v>
      </c>
      <c r="C17" s="1"/>
      <c r="D17" s="15"/>
      <c r="E17" s="1"/>
      <c r="F17" s="15"/>
      <c r="G17" s="15"/>
      <c r="H17" s="1">
        <f t="shared" si="1"/>
        <v>0</v>
      </c>
      <c r="J17" s="16"/>
      <c r="K17" s="16"/>
      <c r="L17" s="16"/>
      <c r="M17" s="15"/>
      <c r="N17" s="15"/>
      <c r="O17" s="1">
        <f t="shared" si="0"/>
        <v>-1</v>
      </c>
      <c r="Q17" s="16"/>
      <c r="R17" s="16"/>
      <c r="S17" s="16"/>
      <c r="T17" s="15"/>
      <c r="U17" s="15"/>
      <c r="V17" s="1">
        <f t="shared" si="2"/>
        <v>-2</v>
      </c>
    </row>
    <row r="18" spans="2:22" ht="25.5">
      <c r="B18" s="19" t="str">
        <f>идз_лааг!B18</f>
        <v>Хлыновская Анастасия Александровна</v>
      </c>
      <c r="C18" s="1"/>
      <c r="D18" s="1"/>
      <c r="E18" s="1"/>
      <c r="F18" s="1"/>
      <c r="G18" s="1"/>
      <c r="H18" s="1">
        <f t="shared" si="1"/>
        <v>0</v>
      </c>
      <c r="J18" s="16"/>
      <c r="K18" s="16"/>
      <c r="L18" s="16"/>
      <c r="M18" s="15"/>
      <c r="N18" s="15"/>
      <c r="O18" s="1">
        <f t="shared" si="0"/>
        <v>-1</v>
      </c>
      <c r="Q18" s="16"/>
      <c r="R18" s="16"/>
      <c r="S18" s="16"/>
      <c r="T18" s="15"/>
      <c r="U18" s="15"/>
      <c r="V18" s="1">
        <f t="shared" si="2"/>
        <v>-2</v>
      </c>
    </row>
    <row r="19" spans="2:22">
      <c r="B19" s="19" t="str">
        <f>идз_лааг!B19</f>
        <v>Чайкина Яна Игоревна</v>
      </c>
      <c r="C19" s="1"/>
      <c r="D19" s="1"/>
      <c r="E19" s="1"/>
      <c r="F19" s="15"/>
      <c r="G19" s="15"/>
      <c r="H19" s="1">
        <f t="shared" si="1"/>
        <v>0</v>
      </c>
      <c r="J19" s="16"/>
      <c r="K19" s="16"/>
      <c r="L19" s="16"/>
      <c r="M19" s="15"/>
      <c r="N19" s="15"/>
      <c r="O19" s="1">
        <f t="shared" si="0"/>
        <v>-1</v>
      </c>
      <c r="Q19" s="16"/>
      <c r="R19" s="16"/>
      <c r="S19" s="16"/>
      <c r="T19" s="15"/>
      <c r="U19" s="15"/>
      <c r="V19" s="1">
        <f t="shared" si="2"/>
        <v>-2</v>
      </c>
    </row>
    <row r="20" spans="2:22">
      <c r="B20" s="19" t="str">
        <f>идз_лааг!B20</f>
        <v>Шатова Екатерина Николаевна</v>
      </c>
      <c r="C20" s="1"/>
      <c r="D20" s="1"/>
      <c r="E20" s="1"/>
      <c r="F20" s="15"/>
      <c r="G20" s="15"/>
      <c r="H20" s="1">
        <f t="shared" ref="H20" si="3">SUM(C20:G20)</f>
        <v>0</v>
      </c>
      <c r="J20" s="16"/>
      <c r="K20" s="16"/>
      <c r="L20" s="16"/>
      <c r="M20" s="15"/>
      <c r="N20" s="15"/>
      <c r="O20" s="1">
        <f t="shared" ref="O20" si="4">SUM(J20:N20)-1</f>
        <v>-1</v>
      </c>
      <c r="Q20" s="16"/>
      <c r="R20" s="16"/>
      <c r="S20" s="16"/>
      <c r="T20" s="15"/>
      <c r="U20" s="15"/>
      <c r="V20" s="1">
        <f t="shared" ref="V20" si="5">SUM(Q20:U20)-2</f>
        <v>-2</v>
      </c>
    </row>
    <row r="21" spans="2:22">
      <c r="C21">
        <f>SUM(C2:C19)</f>
        <v>0</v>
      </c>
      <c r="D21">
        <f>SUM(D2:D19)</f>
        <v>0</v>
      </c>
      <c r="E21">
        <f>SUM(E2:E19)</f>
        <v>0</v>
      </c>
      <c r="F21">
        <f>SUM(F2:F19)</f>
        <v>0</v>
      </c>
      <c r="G21">
        <f>SUM(G2:G19)</f>
        <v>0</v>
      </c>
    </row>
  </sheetData>
  <conditionalFormatting sqref="H2:H20">
    <cfRule type="cellIs" dxfId="6" priority="3" operator="greaterThanOrEqual">
      <formula>9</formula>
    </cfRule>
  </conditionalFormatting>
  <conditionalFormatting sqref="O2:O20">
    <cfRule type="cellIs" dxfId="5" priority="4" operator="greaterThanOrEqual">
      <formula>9</formula>
    </cfRule>
  </conditionalFormatting>
  <conditionalFormatting sqref="V2:V20">
    <cfRule type="cellIs" dxfId="4" priority="1" operator="greaterThanOrEqual">
      <formula>9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zoomScaleNormal="100" workbookViewId="0">
      <selection activeCell="A21" sqref="A21:XFD21"/>
    </sheetView>
  </sheetViews>
  <sheetFormatPr defaultRowHeight="12.75"/>
  <cols>
    <col min="1" max="1" width="32.42578125"/>
    <col min="2" max="3" width="8.42578125"/>
    <col min="4" max="5" width="8.5703125"/>
    <col min="6" max="8" width="6.140625"/>
    <col min="10" max="10" width="8.42578125"/>
    <col min="11" max="11" width="32.42578125"/>
    <col min="12" max="1025" width="8.42578125"/>
  </cols>
  <sheetData>
    <row r="1" spans="1:12">
      <c r="A1" s="7" t="s">
        <v>3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12" ht="25.5">
      <c r="A2" s="19" t="str">
        <f>идз_лааг!B2</f>
        <v>Анисимова Анастасия Александровна</v>
      </c>
      <c r="B2" s="7">
        <v>1</v>
      </c>
      <c r="C2" s="18">
        <f>LOOKUP(B2,идз_лааг!$A$2:$A$21,идз_лааг!$C$2:$C$21)</f>
        <v>6</v>
      </c>
      <c r="D2" s="7">
        <f>кр1_лааг!H2</f>
        <v>0</v>
      </c>
      <c r="E2" s="18">
        <f>LOOKUP(B2,идз_ма!$A$2:$A$19,идз_ма!$C$2:$C$19)</f>
        <v>10.421052631578947</v>
      </c>
      <c r="F2" s="7">
        <f>кр2_ма!H2</f>
        <v>0</v>
      </c>
      <c r="G2" s="7"/>
      <c r="H2" s="2">
        <f t="shared" ref="H2:H19" si="0">ROUND(SUM(C2:G2),1)</f>
        <v>16.399999999999999</v>
      </c>
      <c r="I2" s="2" t="str">
        <f t="shared" ref="I2:I19" si="1">IF(OR(D2&lt;9,F2&lt;9,H2&lt;33),"Неуд",IF(H2&lt;42,"Удовл",IF(H2&lt;54,"Хорошо","Отлично")))</f>
        <v>Неуд</v>
      </c>
      <c r="J2" s="10">
        <f t="shared" ref="J2:J19" si="2">(C2+E2)*140*25+B2</f>
        <v>57474.684210526313</v>
      </c>
      <c r="K2" s="10" t="str">
        <f t="shared" ref="K2:K19" si="3">A2</f>
        <v>Анисимова Анастасия Александровна</v>
      </c>
      <c r="L2" s="10">
        <f t="shared" ref="L2:L19" si="4">ROUND(C2+E2,1)</f>
        <v>16.399999999999999</v>
      </c>
    </row>
    <row r="3" spans="1:12">
      <c r="A3" s="19" t="str">
        <f>идз_лааг!B3</f>
        <v>Гонтарева Анастасия Дмитриевна</v>
      </c>
      <c r="B3" s="7">
        <v>2</v>
      </c>
      <c r="C3" s="18">
        <f>LOOKUP(B3,идз_лааг!$A$2:$A$21,идз_лааг!$C$2:$C$21)</f>
        <v>6.9473684210526319</v>
      </c>
      <c r="D3" s="7">
        <f>кр1_лааг!H3</f>
        <v>0</v>
      </c>
      <c r="E3" s="18">
        <f>LOOKUP(B3,идз_ма!$A$2:$A$19,идз_ма!$C$2:$C$19)</f>
        <v>12</v>
      </c>
      <c r="F3" s="7">
        <f>кр2_ма!H3</f>
        <v>0</v>
      </c>
      <c r="G3" s="7"/>
      <c r="H3" s="2">
        <f t="shared" si="0"/>
        <v>18.899999999999999</v>
      </c>
      <c r="I3" s="2" t="str">
        <f t="shared" si="1"/>
        <v>Неуд</v>
      </c>
      <c r="J3" s="10">
        <f t="shared" si="2"/>
        <v>66317.789473684214</v>
      </c>
      <c r="K3" s="10" t="str">
        <f t="shared" si="3"/>
        <v>Гонтарева Анастасия Дмитриевна</v>
      </c>
      <c r="L3" s="10">
        <f t="shared" si="4"/>
        <v>18.899999999999999</v>
      </c>
    </row>
    <row r="4" spans="1:12">
      <c r="A4" s="19" t="str">
        <f>идз_лааг!B4</f>
        <v>Дегтярь Юлия Александровна</v>
      </c>
      <c r="B4" s="7">
        <v>3</v>
      </c>
      <c r="C4" s="18">
        <f>LOOKUP(B4,идз_лааг!$A$2:$A$21,идз_лааг!$C$2:$C$21)</f>
        <v>5.6842105263157894</v>
      </c>
      <c r="D4" s="7">
        <f>кр1_лааг!H4</f>
        <v>0</v>
      </c>
      <c r="E4" s="18">
        <f>LOOKUP(B4,идз_ма!$A$2:$A$19,идз_ма!$C$2:$C$19)</f>
        <v>6.9473684210526319</v>
      </c>
      <c r="F4" s="7">
        <f>кр2_ма!H4</f>
        <v>0</v>
      </c>
      <c r="G4" s="7"/>
      <c r="H4" s="2">
        <f t="shared" si="0"/>
        <v>12.6</v>
      </c>
      <c r="I4" s="2" t="str">
        <f t="shared" si="1"/>
        <v>Неуд</v>
      </c>
      <c r="J4" s="10">
        <f t="shared" si="2"/>
        <v>44213.526315789473</v>
      </c>
      <c r="K4" s="10" t="str">
        <f t="shared" si="3"/>
        <v>Дегтярь Юлия Александровна</v>
      </c>
      <c r="L4" s="10">
        <f t="shared" si="4"/>
        <v>12.6</v>
      </c>
    </row>
    <row r="5" spans="1:12">
      <c r="A5" s="19" t="str">
        <f>идз_лааг!B5</f>
        <v>Калашникова Юлия Николаевна</v>
      </c>
      <c r="B5" s="7">
        <v>4</v>
      </c>
      <c r="C5" s="18">
        <f>LOOKUP(B5,идз_лааг!$A$2:$A$21,идз_лааг!$C$2:$C$21)</f>
        <v>8.526315789473685</v>
      </c>
      <c r="D5" s="7">
        <f>кр1_лааг!H5</f>
        <v>0</v>
      </c>
      <c r="E5" s="18">
        <f>LOOKUP(B5,идз_ма!$A$2:$A$19,идз_ма!$C$2:$C$19)</f>
        <v>9.1578947368421044</v>
      </c>
      <c r="F5" s="7">
        <f>кр2_ма!H5</f>
        <v>0</v>
      </c>
      <c r="G5" s="7"/>
      <c r="H5" s="2">
        <f t="shared" si="0"/>
        <v>17.7</v>
      </c>
      <c r="I5" s="2" t="str">
        <f t="shared" si="1"/>
        <v>Неуд</v>
      </c>
      <c r="J5" s="10">
        <f t="shared" si="2"/>
        <v>61898.73684210526</v>
      </c>
      <c r="K5" s="10" t="str">
        <f t="shared" si="3"/>
        <v>Калашникова Юлия Николаевна</v>
      </c>
      <c r="L5" s="10">
        <f t="shared" si="4"/>
        <v>17.7</v>
      </c>
    </row>
    <row r="6" spans="1:12">
      <c r="A6" s="19" t="str">
        <f>идз_лааг!B6</f>
        <v>Кузнецова Анна Алексеевна</v>
      </c>
      <c r="B6" s="7">
        <v>5</v>
      </c>
      <c r="C6" s="18">
        <f>LOOKUP(B6,идз_лааг!$A$2:$A$21,идз_лааг!$C$2:$C$21)</f>
        <v>5.3684210526315788</v>
      </c>
      <c r="D6" s="7">
        <f>кр1_лааг!H6</f>
        <v>0</v>
      </c>
      <c r="E6" s="18">
        <f>LOOKUP(B6,идз_ма!$A$2:$A$19,идз_ма!$C$2:$C$19)</f>
        <v>12</v>
      </c>
      <c r="F6" s="7">
        <f>кр2_ма!H6</f>
        <v>0</v>
      </c>
      <c r="G6" s="7"/>
      <c r="H6" s="2">
        <f t="shared" si="0"/>
        <v>17.399999999999999</v>
      </c>
      <c r="I6" s="2" t="str">
        <f t="shared" si="1"/>
        <v>Неуд</v>
      </c>
      <c r="J6" s="10">
        <f t="shared" si="2"/>
        <v>60794.473684210519</v>
      </c>
      <c r="K6" s="10" t="str">
        <f t="shared" si="3"/>
        <v>Кузнецова Анна Алексеевна</v>
      </c>
      <c r="L6" s="10">
        <f t="shared" si="4"/>
        <v>17.399999999999999</v>
      </c>
    </row>
    <row r="7" spans="1:12">
      <c r="A7" s="19" t="str">
        <f>идз_лааг!B7</f>
        <v>Кузуб Алена Алексеевна</v>
      </c>
      <c r="B7" s="7">
        <v>6</v>
      </c>
      <c r="C7" s="18">
        <f>LOOKUP(B7,идз_лааг!$A$2:$A$21,идз_лааг!$C$2:$C$21)</f>
        <v>0</v>
      </c>
      <c r="D7" s="7">
        <f>кр1_лааг!H7</f>
        <v>0</v>
      </c>
      <c r="E7" s="18">
        <f>LOOKUP(B7,идз_ма!$A$2:$A$19,идз_ма!$C$2:$C$19)</f>
        <v>0</v>
      </c>
      <c r="F7" s="7">
        <f>кр2_ма!H7</f>
        <v>0</v>
      </c>
      <c r="G7" s="7"/>
      <c r="H7" s="2">
        <f t="shared" si="0"/>
        <v>0</v>
      </c>
      <c r="I7" s="2" t="str">
        <f t="shared" si="1"/>
        <v>Неуд</v>
      </c>
      <c r="J7" s="10">
        <f t="shared" si="2"/>
        <v>6</v>
      </c>
      <c r="K7" s="10" t="str">
        <f t="shared" si="3"/>
        <v>Кузуб Алена Алексеевна</v>
      </c>
      <c r="L7" s="10">
        <f t="shared" si="4"/>
        <v>0</v>
      </c>
    </row>
    <row r="8" spans="1:12">
      <c r="A8" s="19" t="str">
        <f>идз_лааг!B8</f>
        <v>Лаптева Валентина Алексеевна</v>
      </c>
      <c r="B8" s="7">
        <v>7</v>
      </c>
      <c r="C8" s="18">
        <f>LOOKUP(B8,идз_лааг!$A$2:$A$21,идз_лааг!$C$2:$C$21)</f>
        <v>8.526315789473685</v>
      </c>
      <c r="D8" s="7">
        <f>кр1_лааг!H8</f>
        <v>0</v>
      </c>
      <c r="E8" s="18">
        <f>LOOKUP(B8,идз_ма!$A$2:$A$19,идз_ма!$C$2:$C$19)</f>
        <v>14.526315789473685</v>
      </c>
      <c r="F8" s="7">
        <f>кр2_ма!H8</f>
        <v>0</v>
      </c>
      <c r="G8" s="7"/>
      <c r="H8" s="2">
        <f t="shared" si="0"/>
        <v>23.1</v>
      </c>
      <c r="I8" s="2" t="str">
        <f t="shared" si="1"/>
        <v>Неуд</v>
      </c>
      <c r="J8" s="10">
        <f t="shared" si="2"/>
        <v>80691.210526315786</v>
      </c>
      <c r="K8" s="10" t="str">
        <f t="shared" si="3"/>
        <v>Лаптева Валентина Алексеевна</v>
      </c>
      <c r="L8" s="10">
        <f t="shared" si="4"/>
        <v>23.1</v>
      </c>
    </row>
    <row r="9" spans="1:12">
      <c r="A9" s="19" t="str">
        <f>идз_лааг!B9</f>
        <v>Логачева Дарья Николаевна</v>
      </c>
      <c r="B9" s="7">
        <v>8</v>
      </c>
      <c r="C9" s="18">
        <f>LOOKUP(B9,идз_лааг!$A$2:$A$21,идз_лааг!$C$2:$C$21)</f>
        <v>5.6842105263157894</v>
      </c>
      <c r="D9" s="7">
        <f>кр1_лааг!H9</f>
        <v>0</v>
      </c>
      <c r="E9" s="18">
        <f>LOOKUP(B9,идз_ма!$A$2:$A$19,идз_ма!$C$2:$C$19)</f>
        <v>9.1578947368421044</v>
      </c>
      <c r="F9" s="7">
        <f>кр2_ма!H9</f>
        <v>0</v>
      </c>
      <c r="G9" s="7"/>
      <c r="H9" s="2">
        <f t="shared" si="0"/>
        <v>14.8</v>
      </c>
      <c r="I9" s="2" t="str">
        <f t="shared" si="1"/>
        <v>Неуд</v>
      </c>
      <c r="J9" s="10">
        <f t="shared" si="2"/>
        <v>51955.368421052626</v>
      </c>
      <c r="K9" s="10" t="str">
        <f t="shared" si="3"/>
        <v>Логачева Дарья Николаевна</v>
      </c>
      <c r="L9" s="10">
        <f t="shared" si="4"/>
        <v>14.8</v>
      </c>
    </row>
    <row r="10" spans="1:12">
      <c r="A10" s="19" t="str">
        <f>идз_лааг!B10</f>
        <v>Мирзозода Шайхаттори Хабибулло</v>
      </c>
      <c r="B10" s="7">
        <v>9</v>
      </c>
      <c r="C10" s="18">
        <f>LOOKUP(B10,идз_лааг!$A$2:$A$21,идз_лааг!$C$2:$C$21)</f>
        <v>0</v>
      </c>
      <c r="D10" s="7">
        <f>кр1_лааг!H10</f>
        <v>0</v>
      </c>
      <c r="E10" s="18">
        <f>LOOKUP(B10,идз_ма!$A$2:$A$19,идз_ма!$C$2:$C$19)</f>
        <v>0</v>
      </c>
      <c r="F10" s="7">
        <f>кр2_ма!H10</f>
        <v>0</v>
      </c>
      <c r="G10" s="7"/>
      <c r="H10" s="2">
        <f t="shared" si="0"/>
        <v>0</v>
      </c>
      <c r="I10" s="2" t="str">
        <f t="shared" si="1"/>
        <v>Неуд</v>
      </c>
      <c r="J10" s="10">
        <f t="shared" si="2"/>
        <v>9</v>
      </c>
      <c r="K10" s="10" t="str">
        <f t="shared" si="3"/>
        <v>Мирзозода Шайхаттори Хабибулло</v>
      </c>
      <c r="L10" s="10">
        <f t="shared" si="4"/>
        <v>0</v>
      </c>
    </row>
    <row r="11" spans="1:12">
      <c r="A11" s="19" t="str">
        <f>идз_лааг!B11</f>
        <v>Мукан Акжол Муратулы</v>
      </c>
      <c r="B11" s="7">
        <v>10</v>
      </c>
      <c r="C11" s="18">
        <f>LOOKUP(B11,идз_лааг!$A$2:$A$21,идз_лааг!$C$2:$C$21)</f>
        <v>0</v>
      </c>
      <c r="D11" s="7">
        <f>кр1_лааг!H11</f>
        <v>0</v>
      </c>
      <c r="E11" s="18">
        <f>LOOKUP(B11,идз_ма!$A$2:$A$19,идз_ма!$C$2:$C$19)</f>
        <v>0</v>
      </c>
      <c r="F11" s="7">
        <f>кр2_ма!H11</f>
        <v>0</v>
      </c>
      <c r="G11" s="7"/>
      <c r="H11" s="2">
        <f t="shared" si="0"/>
        <v>0</v>
      </c>
      <c r="I11" s="2" t="str">
        <f t="shared" si="1"/>
        <v>Неуд</v>
      </c>
      <c r="J11" s="10">
        <f t="shared" si="2"/>
        <v>10</v>
      </c>
      <c r="K11" s="10" t="str">
        <f t="shared" si="3"/>
        <v>Мукан Акжол Муратулы</v>
      </c>
      <c r="L11" s="10">
        <f t="shared" si="4"/>
        <v>0</v>
      </c>
    </row>
    <row r="12" spans="1:12">
      <c r="A12" s="19" t="str">
        <f>идз_лааг!B12</f>
        <v>Наботзода Аюбджони Хайдарали</v>
      </c>
      <c r="B12" s="7">
        <v>11</v>
      </c>
      <c r="C12" s="18">
        <f>LOOKUP(B12,идз_лааг!$A$2:$A$21,идз_лааг!$C$2:$C$21)</f>
        <v>0</v>
      </c>
      <c r="D12" s="7">
        <f>кр1_лааг!H12</f>
        <v>0</v>
      </c>
      <c r="E12" s="18">
        <f>LOOKUP(B12,идз_ма!$A$2:$A$19,идз_ма!$C$2:$C$19)</f>
        <v>0</v>
      </c>
      <c r="F12" s="7">
        <f>кр2_ма!H12</f>
        <v>0</v>
      </c>
      <c r="G12" s="7"/>
      <c r="H12" s="2">
        <f t="shared" si="0"/>
        <v>0</v>
      </c>
      <c r="I12" s="2" t="str">
        <f t="shared" si="1"/>
        <v>Неуд</v>
      </c>
      <c r="J12" s="10">
        <f t="shared" si="2"/>
        <v>11</v>
      </c>
      <c r="K12" s="10" t="str">
        <f t="shared" si="3"/>
        <v>Наботзода Аюбджони Хайдарали</v>
      </c>
      <c r="L12" s="10">
        <f t="shared" si="4"/>
        <v>0</v>
      </c>
    </row>
    <row r="13" spans="1:12">
      <c r="A13" s="19" t="str">
        <f>идз_лааг!B13</f>
        <v>Никма Шелли Хафира -</v>
      </c>
      <c r="B13" s="7">
        <v>12</v>
      </c>
      <c r="C13" s="18">
        <f>LOOKUP(B13,идз_лааг!$A$2:$A$21,идз_лааг!$C$2:$C$21)</f>
        <v>6.3157894736842106</v>
      </c>
      <c r="D13" s="7">
        <f>кр1_лааг!H13</f>
        <v>0</v>
      </c>
      <c r="E13" s="18">
        <f>LOOKUP(B13,идз_ма!$A$2:$A$19,идз_ма!$C$2:$C$19)</f>
        <v>6</v>
      </c>
      <c r="F13" s="7">
        <f>кр2_ма!H13</f>
        <v>0</v>
      </c>
      <c r="G13" s="7"/>
      <c r="H13" s="2">
        <f t="shared" si="0"/>
        <v>12.3</v>
      </c>
      <c r="I13" s="2" t="str">
        <f t="shared" si="1"/>
        <v>Неуд</v>
      </c>
      <c r="J13" s="10">
        <f t="shared" si="2"/>
        <v>43117.26315789474</v>
      </c>
      <c r="K13" s="10" t="str">
        <f t="shared" si="3"/>
        <v>Никма Шелли Хафира -</v>
      </c>
      <c r="L13" s="10">
        <f t="shared" si="4"/>
        <v>12.3</v>
      </c>
    </row>
    <row r="14" spans="1:12">
      <c r="A14" s="19" t="str">
        <f>идз_лааг!B14</f>
        <v>Петров Артем Алексеевич</v>
      </c>
      <c r="B14" s="7">
        <v>13</v>
      </c>
      <c r="C14" s="18">
        <f>LOOKUP(B14,идз_лааг!$A$2:$A$21,идз_лааг!$C$2:$C$21)</f>
        <v>4.7368421052631575</v>
      </c>
      <c r="D14" s="7">
        <f>кр1_лааг!H14</f>
        <v>0</v>
      </c>
      <c r="E14" s="18">
        <f>LOOKUP(B14,идз_ма!$A$2:$A$19,идз_ма!$C$2:$C$19)</f>
        <v>12.315789473684211</v>
      </c>
      <c r="F14" s="7">
        <f>кр2_ма!H14</f>
        <v>0</v>
      </c>
      <c r="G14" s="7"/>
      <c r="H14" s="2">
        <f t="shared" si="0"/>
        <v>17.100000000000001</v>
      </c>
      <c r="I14" s="2" t="str">
        <f t="shared" si="1"/>
        <v>Неуд</v>
      </c>
      <c r="J14" s="10">
        <f t="shared" si="2"/>
        <v>59697.210526315794</v>
      </c>
      <c r="K14" s="10" t="str">
        <f t="shared" si="3"/>
        <v>Петров Артем Алексеевич</v>
      </c>
      <c r="L14" s="10">
        <f t="shared" si="4"/>
        <v>17.100000000000001</v>
      </c>
    </row>
    <row r="15" spans="1:12" ht="25.5">
      <c r="A15" s="19" t="str">
        <f>идз_лааг!B15</f>
        <v>Помешалкина Мария Александровна</v>
      </c>
      <c r="B15" s="7">
        <v>14</v>
      </c>
      <c r="C15" s="18">
        <f>LOOKUP(B15,идз_лааг!$A$2:$A$21,идз_лааг!$C$2:$C$21)</f>
        <v>6.3157894736842106</v>
      </c>
      <c r="D15" s="7">
        <f>кр1_лааг!H15</f>
        <v>0</v>
      </c>
      <c r="E15" s="18">
        <f>LOOKUP(B15,идз_ма!$A$2:$A$19,идз_ма!$C$2:$C$19)</f>
        <v>8.526315789473685</v>
      </c>
      <c r="F15" s="7">
        <f>кр2_ма!H15</f>
        <v>0</v>
      </c>
      <c r="G15" s="7"/>
      <c r="H15" s="2">
        <f t="shared" si="0"/>
        <v>14.8</v>
      </c>
      <c r="I15" s="2" t="str">
        <f t="shared" si="1"/>
        <v>Неуд</v>
      </c>
      <c r="J15" s="10">
        <f t="shared" si="2"/>
        <v>51961.368421052633</v>
      </c>
      <c r="K15" s="10" t="str">
        <f t="shared" si="3"/>
        <v>Помешалкина Мария Александровна</v>
      </c>
      <c r="L15" s="10">
        <f t="shared" si="4"/>
        <v>14.8</v>
      </c>
    </row>
    <row r="16" spans="1:12">
      <c r="A16" s="19" t="str">
        <f>идз_лааг!B16</f>
        <v>Тузиков Андрей Владимирович</v>
      </c>
      <c r="B16" s="7">
        <v>15</v>
      </c>
      <c r="C16" s="18">
        <f>LOOKUP(B16,идз_лааг!$A$2:$A$21,идз_лааг!$C$2:$C$21)</f>
        <v>4.7368421052631575</v>
      </c>
      <c r="D16" s="7">
        <f>кр1_лааг!H16</f>
        <v>0</v>
      </c>
      <c r="E16" s="18">
        <f>LOOKUP(B16,идз_ма!$A$2:$A$19,идз_ма!$C$2:$C$19)</f>
        <v>7.5789473684210522</v>
      </c>
      <c r="F16" s="7">
        <f>кр2_ма!H16</f>
        <v>0</v>
      </c>
      <c r="G16" s="7"/>
      <c r="H16" s="2">
        <f t="shared" si="0"/>
        <v>12.3</v>
      </c>
      <c r="I16" s="2" t="str">
        <f t="shared" si="1"/>
        <v>Неуд</v>
      </c>
      <c r="J16" s="10">
        <f t="shared" si="2"/>
        <v>43120.263157894726</v>
      </c>
      <c r="K16" s="10" t="str">
        <f t="shared" si="3"/>
        <v>Тузиков Андрей Владимирович</v>
      </c>
      <c r="L16" s="10">
        <f t="shared" si="4"/>
        <v>12.3</v>
      </c>
    </row>
    <row r="17" spans="1:12">
      <c r="A17" s="19" t="str">
        <f>идз_лааг!B17</f>
        <v>Филоненко Анна Андреевна</v>
      </c>
      <c r="B17" s="7">
        <v>16</v>
      </c>
      <c r="C17" s="18">
        <f>LOOKUP(B17,идз_лааг!$A$2:$A$21,идз_лааг!$C$2:$C$21)</f>
        <v>8.2105263157894743</v>
      </c>
      <c r="D17" s="7">
        <f>кр1_лааг!H17</f>
        <v>0</v>
      </c>
      <c r="E17" s="18">
        <f>LOOKUP(B17,идз_ма!$A$2:$A$19,идз_ма!$C$2:$C$19)</f>
        <v>15.473684210526315</v>
      </c>
      <c r="F17" s="7">
        <f>кр2_ма!H17</f>
        <v>0</v>
      </c>
      <c r="G17" s="7"/>
      <c r="H17" s="2">
        <f t="shared" si="0"/>
        <v>23.7</v>
      </c>
      <c r="I17" s="2" t="str">
        <f t="shared" si="1"/>
        <v>Неуд</v>
      </c>
      <c r="J17" s="10">
        <f t="shared" si="2"/>
        <v>82910.736842105267</v>
      </c>
      <c r="K17" s="10" t="str">
        <f t="shared" si="3"/>
        <v>Филоненко Анна Андреевна</v>
      </c>
      <c r="L17" s="10">
        <f t="shared" si="4"/>
        <v>23.7</v>
      </c>
    </row>
    <row r="18" spans="1:12" ht="25.5">
      <c r="A18" s="19" t="str">
        <f>идз_лааг!B18</f>
        <v>Хлыновская Анастасия Александровна</v>
      </c>
      <c r="B18" s="7">
        <v>17</v>
      </c>
      <c r="C18" s="18">
        <f>LOOKUP(B18,идз_лааг!$A$2:$A$21,идз_лааг!$C$2:$C$21)</f>
        <v>7.2631578947368425</v>
      </c>
      <c r="D18" s="7">
        <f>кр1_лааг!H18</f>
        <v>0</v>
      </c>
      <c r="E18" s="18">
        <f>LOOKUP(B18,идз_ма!$A$2:$A$19,идз_ма!$C$2:$C$19)</f>
        <v>6.6315789473684212</v>
      </c>
      <c r="F18" s="7">
        <f>кр2_ма!H18</f>
        <v>0</v>
      </c>
      <c r="G18" s="7"/>
      <c r="H18" s="2">
        <f t="shared" si="0"/>
        <v>13.9</v>
      </c>
      <c r="I18" s="2" t="str">
        <f t="shared" si="1"/>
        <v>Неуд</v>
      </c>
      <c r="J18" s="10">
        <f t="shared" si="2"/>
        <v>48648.57894736842</v>
      </c>
      <c r="K18" s="10" t="str">
        <f t="shared" si="3"/>
        <v>Хлыновская Анастасия Александровна</v>
      </c>
      <c r="L18" s="10">
        <f t="shared" si="4"/>
        <v>13.9</v>
      </c>
    </row>
    <row r="19" spans="1:12">
      <c r="A19" s="19" t="str">
        <f>идз_лааг!B19</f>
        <v>Чайкина Яна Игоревна</v>
      </c>
      <c r="B19" s="7">
        <v>18</v>
      </c>
      <c r="C19" s="18">
        <f>LOOKUP(B19,идз_лааг!$A$2:$A$21,идз_лааг!$C$2:$C$21)</f>
        <v>8.526315789473685</v>
      </c>
      <c r="D19" s="7">
        <f>кр1_лааг!H19</f>
        <v>0</v>
      </c>
      <c r="E19" s="18">
        <f>LOOKUP(B19,идз_ма!$A$2:$A$19,идз_ма!$C$2:$C$19)</f>
        <v>18.631578947368421</v>
      </c>
      <c r="F19" s="7">
        <f>кр2_ма!H19</f>
        <v>0</v>
      </c>
      <c r="G19" s="7"/>
      <c r="H19" s="2">
        <f t="shared" si="0"/>
        <v>27.2</v>
      </c>
      <c r="I19" s="2" t="str">
        <f t="shared" si="1"/>
        <v>Неуд</v>
      </c>
      <c r="J19" s="10">
        <f t="shared" si="2"/>
        <v>95070.631578947374</v>
      </c>
      <c r="K19" s="10" t="str">
        <f t="shared" si="3"/>
        <v>Чайкина Яна Игоревна</v>
      </c>
      <c r="L19" s="10">
        <f t="shared" si="4"/>
        <v>27.2</v>
      </c>
    </row>
    <row r="20" spans="1:12">
      <c r="A20" s="19" t="str">
        <f>идз_лааг!B20</f>
        <v>Шатова Екатерина Николаевна</v>
      </c>
      <c r="B20" s="7">
        <v>19</v>
      </c>
      <c r="C20" s="18">
        <f>LOOKUP(B20,идз_лааг!$A$2:$A$21,идз_лааг!$C$2:$C$21)</f>
        <v>8.526315789473685</v>
      </c>
      <c r="D20" s="7">
        <f>кр1_лааг!H20</f>
        <v>0</v>
      </c>
      <c r="E20" s="18">
        <f>LOOKUP(B20,идз_ма!$A$2:$A$19,идз_ма!$C$2:$C$19)</f>
        <v>18.631578947368421</v>
      </c>
      <c r="F20" s="7">
        <f>кр2_ма!H20</f>
        <v>0</v>
      </c>
      <c r="G20" s="7"/>
      <c r="H20" s="2">
        <f t="shared" ref="H20" si="5">ROUND(SUM(C20:G20),1)</f>
        <v>27.2</v>
      </c>
      <c r="I20" s="2" t="str">
        <f t="shared" ref="I20" si="6">IF(OR(D20&lt;9,F20&lt;9,H20&lt;33),"Неуд",IF(H20&lt;42,"Удовл",IF(H20&lt;54,"Хорошо","Отлично")))</f>
        <v>Неуд</v>
      </c>
    </row>
  </sheetData>
  <conditionalFormatting sqref="D2:D20">
    <cfRule type="cellIs" dxfId="3" priority="2" operator="greaterThanOrEqual">
      <formula>9</formula>
    </cfRule>
  </conditionalFormatting>
  <conditionalFormatting sqref="F2:F20">
    <cfRule type="cellIs" dxfId="2" priority="3" operator="greaterThanOrEqual">
      <formula>9</formula>
    </cfRule>
  </conditionalFormatting>
  <conditionalFormatting sqref="H2:H20">
    <cfRule type="cellIs" dxfId="1" priority="4" operator="greaterThanOrEqual">
      <formula>33</formula>
    </cfRule>
  </conditionalFormatting>
  <conditionalFormatting sqref="I2:I20">
    <cfRule type="cellIs" dxfId="0" priority="5" operator="notEqual">
      <formula>"Неуд"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16780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идз_лааг</vt:lpstr>
      <vt:lpstr>идз_ма</vt:lpstr>
      <vt:lpstr>ИДЗ итог</vt:lpstr>
      <vt:lpstr>кр1_лааг</vt:lpstr>
      <vt:lpstr>кр2_ма</vt:lpstr>
      <vt:lpstr>Итого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A. Zyubin</dc:creator>
  <cp:lastModifiedBy>Sergei Abdrashitov</cp:lastModifiedBy>
  <cp:revision>389</cp:revision>
  <dcterms:created xsi:type="dcterms:W3CDTF">2016-09-01T23:01:31Z</dcterms:created>
  <dcterms:modified xsi:type="dcterms:W3CDTF">2018-01-07T13:42:30Z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